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D:\Gerekli Evraklar\"/>
    </mc:Choice>
  </mc:AlternateContent>
  <bookViews>
    <workbookView xWindow="480" yWindow="315" windowWidth="11700" windowHeight="5940" tabRatio="852" activeTab="6"/>
  </bookViews>
  <sheets>
    <sheet name="Ana Sayfa" sheetId="4" r:id="rId1"/>
    <sheet name="K. Bilgiler" sheetId="5" r:id="rId2"/>
    <sheet name="S. Listesi" sheetId="6" r:id="rId3"/>
    <sheet name="NOT Baremi" sheetId="7" r:id="rId4"/>
    <sheet name="1. Sınav" sheetId="1" r:id="rId5"/>
    <sheet name="2. Sınav" sheetId="38" r:id="rId6"/>
    <sheet name="3. Sınav" sheetId="40" r:id="rId7"/>
    <sheet name="D. Sonu" sheetId="33" r:id="rId8"/>
  </sheets>
  <definedNames>
    <definedName name="_xlnm._FilterDatabase" localSheetId="4" hidden="1">'1. Sınav'!$F$65:$AS$65</definedName>
    <definedName name="ABCD">'1. Sınav'!$E$96</definedName>
    <definedName name="_xlnm.Print_Area" localSheetId="4">'1. Sınav'!$A$1:$AU$102</definedName>
    <definedName name="_xlnm.Print_Area" localSheetId="5">'2. Sınav'!$A$1:$AU$102</definedName>
    <definedName name="_xlnm.Print_Area" localSheetId="6">'3. Sınav'!$A$1:$AU$102</definedName>
    <definedName name="_xlnm.Print_Area" localSheetId="0">'Ana Sayfa'!$B$3:$U$25</definedName>
    <definedName name="_xlnm.Print_Area" localSheetId="7">'D. Sonu'!$A$1:$U$68</definedName>
    <definedName name="_xlnm.Print_Area" localSheetId="1">'K. Bilgiler'!$E$1:$L$23</definedName>
    <definedName name="_xlnm.Print_Area" localSheetId="3">'NOT Baremi'!$A$1:$AS$19</definedName>
    <definedName name="_xlnm.Print_Area" localSheetId="2">'S. Listesi'!$E$1:$G$53</definedName>
  </definedNames>
  <calcPr calcId="152511"/>
</workbook>
</file>

<file path=xl/calcChain.xml><?xml version="1.0" encoding="utf-8"?>
<calcChain xmlns="http://schemas.openxmlformats.org/spreadsheetml/2006/main">
  <c r="L52" i="33" l="1"/>
  <c r="M52" i="33"/>
  <c r="N52" i="33"/>
  <c r="O52" i="33"/>
  <c r="P52" i="33"/>
  <c r="Q52" i="33"/>
  <c r="R52" i="33"/>
  <c r="AT7" i="1" l="1"/>
  <c r="I8" i="33" s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E22" i="6" l="1"/>
  <c r="T65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AQ99" i="40"/>
  <c r="AT28" i="40"/>
  <c r="AT29" i="40"/>
  <c r="AT30" i="40"/>
  <c r="AT31" i="40"/>
  <c r="AT32" i="40"/>
  <c r="AT33" i="40"/>
  <c r="AT34" i="40"/>
  <c r="AT35" i="40"/>
  <c r="AT36" i="40"/>
  <c r="AT37" i="40"/>
  <c r="AT38" i="40"/>
  <c r="AT39" i="40"/>
  <c r="AT40" i="40"/>
  <c r="K42" i="33" s="1"/>
  <c r="AT41" i="40"/>
  <c r="AT42" i="40"/>
  <c r="AT43" i="40"/>
  <c r="AT44" i="40"/>
  <c r="AT45" i="40"/>
  <c r="AT46" i="40"/>
  <c r="AT47" i="40"/>
  <c r="AT48" i="40"/>
  <c r="AT49" i="40"/>
  <c r="AT50" i="40"/>
  <c r="AT51" i="40"/>
  <c r="AT52" i="40"/>
  <c r="AT53" i="40"/>
  <c r="AT54" i="40"/>
  <c r="AT5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AQ99" i="38"/>
  <c r="AT28" i="38"/>
  <c r="AT29" i="38"/>
  <c r="J30" i="33" s="1"/>
  <c r="AT30" i="38"/>
  <c r="AT31" i="38"/>
  <c r="AT32" i="38"/>
  <c r="AT33" i="38"/>
  <c r="AT34" i="38"/>
  <c r="AT35" i="38"/>
  <c r="J37" i="33" s="1"/>
  <c r="AT36" i="38"/>
  <c r="J38" i="33" s="1"/>
  <c r="AT37" i="38"/>
  <c r="AT38" i="38"/>
  <c r="AT39" i="38"/>
  <c r="AT40" i="38"/>
  <c r="AT41" i="38"/>
  <c r="J43" i="33" s="1"/>
  <c r="AT42" i="38"/>
  <c r="J44" i="33" s="1"/>
  <c r="AT43" i="38"/>
  <c r="AT44" i="38"/>
  <c r="J46" i="33" s="1"/>
  <c r="AT45" i="38"/>
  <c r="J47" i="33" s="1"/>
  <c r="AT46" i="38"/>
  <c r="J48" i="33" s="1"/>
  <c r="AT47" i="38"/>
  <c r="AT48" i="38"/>
  <c r="AT49" i="38"/>
  <c r="AT50" i="38"/>
  <c r="AT51" i="38"/>
  <c r="AT52" i="38"/>
  <c r="AT53" i="38"/>
  <c r="AT54" i="38"/>
  <c r="AT5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AQ99" i="1"/>
  <c r="I39" i="33"/>
  <c r="I40" i="33"/>
  <c r="I41" i="33"/>
  <c r="I42" i="33"/>
  <c r="I45" i="33"/>
  <c r="I47" i="33"/>
  <c r="I48" i="33"/>
  <c r="I49" i="33"/>
  <c r="I50" i="33"/>
  <c r="F57" i="1"/>
  <c r="G57" i="1"/>
  <c r="H57" i="1"/>
  <c r="I57" i="1"/>
  <c r="J57" i="1"/>
  <c r="K57" i="1"/>
  <c r="L57" i="1"/>
  <c r="M57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E53" i="6"/>
  <c r="A55" i="1"/>
  <c r="AU55" i="1" s="1"/>
  <c r="E52" i="6"/>
  <c r="E51" i="6"/>
  <c r="A53" i="40" s="1"/>
  <c r="AU53" i="40" s="1"/>
  <c r="E50" i="6"/>
  <c r="A52" i="40"/>
  <c r="AU52" i="40" s="1"/>
  <c r="E49" i="6"/>
  <c r="A51" i="40" s="1"/>
  <c r="AU51" i="40" s="1"/>
  <c r="E48" i="6"/>
  <c r="A50" i="40" s="1"/>
  <c r="AU50" i="40" s="1"/>
  <c r="E47" i="6"/>
  <c r="A49" i="1" s="1"/>
  <c r="AU49" i="1" s="1"/>
  <c r="E46" i="6"/>
  <c r="A48" i="38" s="1"/>
  <c r="AU48" i="38" s="1"/>
  <c r="E45" i="6"/>
  <c r="A47" i="1"/>
  <c r="AU47" i="1" s="1"/>
  <c r="E44" i="6"/>
  <c r="A46" i="1" s="1"/>
  <c r="AU46" i="1" s="1"/>
  <c r="E25" i="6"/>
  <c r="A27" i="1" s="1"/>
  <c r="AU27" i="1" s="1"/>
  <c r="E26" i="6"/>
  <c r="A28" i="1" s="1"/>
  <c r="AU28" i="1" s="1"/>
  <c r="E27" i="6"/>
  <c r="A30" i="33" s="1"/>
  <c r="E28" i="6"/>
  <c r="A30" i="40" s="1"/>
  <c r="AU30" i="40" s="1"/>
  <c r="E29" i="6"/>
  <c r="A32" i="33" s="1"/>
  <c r="E30" i="6"/>
  <c r="A32" i="40" s="1"/>
  <c r="AU32" i="40" s="1"/>
  <c r="E31" i="6"/>
  <c r="E32" i="6"/>
  <c r="A34" i="40" s="1"/>
  <c r="AU34" i="40" s="1"/>
  <c r="E33" i="6"/>
  <c r="A35" i="40" s="1"/>
  <c r="AU35" i="40" s="1"/>
  <c r="E34" i="6"/>
  <c r="A36" i="40" s="1"/>
  <c r="AU36" i="40" s="1"/>
  <c r="E35" i="6"/>
  <c r="A37" i="1" s="1"/>
  <c r="AU37" i="1" s="1"/>
  <c r="E36" i="6"/>
  <c r="A38" i="38" s="1"/>
  <c r="AU38" i="38" s="1"/>
  <c r="E37" i="6"/>
  <c r="A40" i="33" s="1"/>
  <c r="E38" i="6"/>
  <c r="A40" i="40" s="1"/>
  <c r="AU40" i="40" s="1"/>
  <c r="E39" i="6"/>
  <c r="A41" i="38" s="1"/>
  <c r="AU41" i="38" s="1"/>
  <c r="E40" i="6"/>
  <c r="A42" i="1" s="1"/>
  <c r="AU42" i="1" s="1"/>
  <c r="A42" i="38"/>
  <c r="AU42" i="38" s="1"/>
  <c r="E41" i="6"/>
  <c r="A43" i="38" s="1"/>
  <c r="AU43" i="38" s="1"/>
  <c r="E42" i="6"/>
  <c r="A44" i="1" s="1"/>
  <c r="AU44" i="1" s="1"/>
  <c r="E43" i="6"/>
  <c r="A45" i="40" s="1"/>
  <c r="AU45" i="40" s="1"/>
  <c r="A46" i="33"/>
  <c r="C28" i="40"/>
  <c r="C28" i="38"/>
  <c r="C28" i="1"/>
  <c r="F4" i="40"/>
  <c r="F59" i="40" s="1"/>
  <c r="F60" i="40" s="1"/>
  <c r="F61" i="40" s="1"/>
  <c r="F58" i="40"/>
  <c r="F4" i="38"/>
  <c r="F65" i="38" s="1"/>
  <c r="F66" i="38" s="1"/>
  <c r="F58" i="38"/>
  <c r="F4" i="1"/>
  <c r="F59" i="1" s="1"/>
  <c r="F60" i="1" s="1"/>
  <c r="F61" i="1" s="1"/>
  <c r="F58" i="1"/>
  <c r="A2" i="40"/>
  <c r="A2" i="38"/>
  <c r="A2" i="1"/>
  <c r="R65" i="33"/>
  <c r="I37" i="33"/>
  <c r="I36" i="33"/>
  <c r="I35" i="33"/>
  <c r="I34" i="33"/>
  <c r="J34" i="33"/>
  <c r="I33" i="33"/>
  <c r="I32" i="33"/>
  <c r="I31" i="33"/>
  <c r="J31" i="33"/>
  <c r="K30" i="33"/>
  <c r="I29" i="33"/>
  <c r="I28" i="33"/>
  <c r="AT27" i="40"/>
  <c r="AT27" i="38"/>
  <c r="I27" i="33"/>
  <c r="AT26" i="40"/>
  <c r="AT26" i="38"/>
  <c r="I26" i="33"/>
  <c r="AT25" i="40"/>
  <c r="AT25" i="38"/>
  <c r="J26" i="33" s="1"/>
  <c r="I25" i="33"/>
  <c r="AT24" i="40"/>
  <c r="AT24" i="38"/>
  <c r="J25" i="33" s="1"/>
  <c r="AT23" i="40"/>
  <c r="AT23" i="38"/>
  <c r="J24" i="33" s="1"/>
  <c r="I23" i="33"/>
  <c r="AT22" i="40"/>
  <c r="AT22" i="38"/>
  <c r="J23" i="33" s="1"/>
  <c r="I22" i="33"/>
  <c r="AT21" i="40"/>
  <c r="K22" i="33" s="1"/>
  <c r="AT21" i="38"/>
  <c r="AT20" i="40"/>
  <c r="AT20" i="38"/>
  <c r="I20" i="33"/>
  <c r="AT19" i="40"/>
  <c r="AT19" i="38"/>
  <c r="J20" i="33" s="1"/>
  <c r="AT18" i="40"/>
  <c r="AT18" i="38"/>
  <c r="J19" i="33" s="1"/>
  <c r="AT17" i="40"/>
  <c r="AT17" i="38"/>
  <c r="J18" i="33" s="1"/>
  <c r="AT16" i="40"/>
  <c r="AT16" i="38"/>
  <c r="I16" i="33"/>
  <c r="AT15" i="40"/>
  <c r="AT15" i="38"/>
  <c r="J16" i="33" s="1"/>
  <c r="I15" i="33"/>
  <c r="AT14" i="40"/>
  <c r="AT14" i="38"/>
  <c r="J15" i="33" s="1"/>
  <c r="AT13" i="40"/>
  <c r="AT13" i="38"/>
  <c r="AT12" i="40"/>
  <c r="AT12" i="38"/>
  <c r="I12" i="33"/>
  <c r="AT11" i="40"/>
  <c r="AT11" i="38"/>
  <c r="J12" i="33" s="1"/>
  <c r="I11" i="33"/>
  <c r="AT10" i="40"/>
  <c r="AT10" i="38"/>
  <c r="J11" i="33" s="1"/>
  <c r="I9" i="33"/>
  <c r="AT8" i="40"/>
  <c r="AT8" i="38"/>
  <c r="J9" i="33" s="1"/>
  <c r="AT7" i="40"/>
  <c r="AT7" i="38"/>
  <c r="I10" i="33"/>
  <c r="AT9" i="40"/>
  <c r="AT9" i="38"/>
  <c r="AT6" i="1"/>
  <c r="AT6" i="40"/>
  <c r="AT6" i="38"/>
  <c r="AG99" i="1"/>
  <c r="H4" i="1"/>
  <c r="H59" i="1" s="1"/>
  <c r="H60" i="1" s="1"/>
  <c r="H61" i="1" s="1"/>
  <c r="H58" i="1"/>
  <c r="G4" i="38"/>
  <c r="G58" i="38"/>
  <c r="H4" i="38"/>
  <c r="H59" i="38" s="1"/>
  <c r="H60" i="38" s="1"/>
  <c r="H61" i="38" s="1"/>
  <c r="H58" i="38"/>
  <c r="I4" i="38"/>
  <c r="I58" i="38"/>
  <c r="J4" i="38"/>
  <c r="J59" i="38" s="1"/>
  <c r="J60" i="38" s="1"/>
  <c r="J61" i="38" s="1"/>
  <c r="J58" i="38"/>
  <c r="K4" i="38"/>
  <c r="K58" i="38"/>
  <c r="G4" i="1"/>
  <c r="G59" i="1"/>
  <c r="G60" i="1" s="1"/>
  <c r="G61" i="1" s="1"/>
  <c r="G58" i="1"/>
  <c r="I4" i="1"/>
  <c r="I59" i="1" s="1"/>
  <c r="I60" i="1" s="1"/>
  <c r="I61" i="1" s="1"/>
  <c r="I58" i="1"/>
  <c r="J4" i="1"/>
  <c r="J59" i="1" s="1"/>
  <c r="J60" i="1" s="1"/>
  <c r="J61" i="1" s="1"/>
  <c r="J58" i="1"/>
  <c r="K4" i="1"/>
  <c r="K59" i="1" s="1"/>
  <c r="K60" i="1" s="1"/>
  <c r="K61" i="1" s="1"/>
  <c r="K58" i="1"/>
  <c r="L4" i="1"/>
  <c r="L58" i="1"/>
  <c r="M4" i="1"/>
  <c r="M58" i="1"/>
  <c r="N4" i="1"/>
  <c r="N59" i="1" s="1"/>
  <c r="N60" i="1" s="1"/>
  <c r="N61" i="1" s="1"/>
  <c r="O4" i="1"/>
  <c r="P4" i="1"/>
  <c r="P65" i="1" s="1"/>
  <c r="P66" i="1" s="1"/>
  <c r="Q4" i="1"/>
  <c r="Q65" i="1" s="1"/>
  <c r="Q66" i="1" s="1"/>
  <c r="R4" i="1"/>
  <c r="R65" i="1" s="1"/>
  <c r="R66" i="1" s="1"/>
  <c r="S4" i="1"/>
  <c r="S65" i="1" s="1"/>
  <c r="S66" i="1" s="1"/>
  <c r="T4" i="1"/>
  <c r="T65" i="1" s="1"/>
  <c r="T66" i="1" s="1"/>
  <c r="U4" i="1"/>
  <c r="U65" i="1" s="1"/>
  <c r="U66" i="1" s="1"/>
  <c r="V4" i="1"/>
  <c r="V65" i="1" s="1"/>
  <c r="V66" i="1" s="1"/>
  <c r="W4" i="1"/>
  <c r="W65" i="1" s="1"/>
  <c r="W66" i="1" s="1"/>
  <c r="T66" i="33"/>
  <c r="R67" i="33"/>
  <c r="R66" i="33"/>
  <c r="B12" i="33"/>
  <c r="C29" i="33"/>
  <c r="C30" i="33"/>
  <c r="C31" i="33"/>
  <c r="C32" i="33"/>
  <c r="C33" i="33"/>
  <c r="C34" i="33"/>
  <c r="B29" i="33"/>
  <c r="B30" i="33"/>
  <c r="B31" i="33"/>
  <c r="B32" i="33"/>
  <c r="B33" i="33"/>
  <c r="E5" i="6"/>
  <c r="A7" i="38" s="1"/>
  <c r="E6" i="6"/>
  <c r="A8" i="1" s="1"/>
  <c r="AU8" i="1" s="1"/>
  <c r="E7" i="6"/>
  <c r="A9" i="40" s="1"/>
  <c r="E8" i="6"/>
  <c r="A10" i="38" s="1"/>
  <c r="AU10" i="38" s="1"/>
  <c r="E9" i="6"/>
  <c r="A12" i="33" s="1"/>
  <c r="E10" i="6"/>
  <c r="A13" i="33" s="1"/>
  <c r="E11" i="6"/>
  <c r="A13" i="40" s="1"/>
  <c r="E12" i="6"/>
  <c r="A15" i="33" s="1"/>
  <c r="E13" i="6"/>
  <c r="A16" i="33" s="1"/>
  <c r="E14" i="6"/>
  <c r="A16" i="1" s="1"/>
  <c r="AU16" i="1" s="1"/>
  <c r="E15" i="6"/>
  <c r="A17" i="38" s="1"/>
  <c r="E16" i="6"/>
  <c r="A18" i="40" s="1"/>
  <c r="E17" i="6"/>
  <c r="A19" i="40" s="1"/>
  <c r="AU19" i="40" s="1"/>
  <c r="E18" i="6"/>
  <c r="A21" i="33" s="1"/>
  <c r="E19" i="6"/>
  <c r="A21" i="40" s="1"/>
  <c r="E20" i="6"/>
  <c r="A23" i="33" s="1"/>
  <c r="E21" i="6"/>
  <c r="A23" i="1" s="1"/>
  <c r="AU23" i="1" s="1"/>
  <c r="A24" i="1"/>
  <c r="AU24" i="1" s="1"/>
  <c r="E23" i="6"/>
  <c r="A25" i="38" s="1"/>
  <c r="AU25" i="38" s="1"/>
  <c r="E24" i="6"/>
  <c r="A26" i="1" s="1"/>
  <c r="AU26" i="1" s="1"/>
  <c r="A27" i="33"/>
  <c r="A33" i="33"/>
  <c r="A34" i="33"/>
  <c r="E4" i="6"/>
  <c r="A6" i="38" s="1"/>
  <c r="A3" i="33"/>
  <c r="B7" i="33"/>
  <c r="B6" i="1"/>
  <c r="A1" i="40"/>
  <c r="A1" i="33"/>
  <c r="N5" i="40"/>
  <c r="N56" i="40" s="1"/>
  <c r="O5" i="40"/>
  <c r="O56" i="40" s="1"/>
  <c r="P5" i="40"/>
  <c r="P56" i="40" s="1"/>
  <c r="Q5" i="40"/>
  <c r="R5" i="40"/>
  <c r="R56" i="40" s="1"/>
  <c r="S5" i="40"/>
  <c r="S56" i="40" s="1"/>
  <c r="T5" i="40"/>
  <c r="T56" i="40" s="1"/>
  <c r="U5" i="40"/>
  <c r="U56" i="40" s="1"/>
  <c r="V5" i="40"/>
  <c r="V56" i="40" s="1"/>
  <c r="W5" i="40"/>
  <c r="W56" i="40" s="1"/>
  <c r="X5" i="40"/>
  <c r="X56" i="40" s="1"/>
  <c r="Y5" i="40"/>
  <c r="Y56" i="40" s="1"/>
  <c r="Z5" i="40"/>
  <c r="Z56" i="40" s="1"/>
  <c r="AA5" i="40"/>
  <c r="AA56" i="40" s="1"/>
  <c r="AB5" i="40"/>
  <c r="AB56" i="40" s="1"/>
  <c r="AC5" i="40"/>
  <c r="AC56" i="40" s="1"/>
  <c r="AD5" i="40"/>
  <c r="AD56" i="40" s="1"/>
  <c r="AE5" i="40"/>
  <c r="AE56" i="40" s="1"/>
  <c r="AF5" i="40"/>
  <c r="AG5" i="40"/>
  <c r="AG56" i="40" s="1"/>
  <c r="AH5" i="40"/>
  <c r="AH56" i="40" s="1"/>
  <c r="AI5" i="40"/>
  <c r="AI56" i="40" s="1"/>
  <c r="AJ5" i="40"/>
  <c r="AJ56" i="40" s="1"/>
  <c r="AK5" i="40"/>
  <c r="AK56" i="40" s="1"/>
  <c r="AL5" i="40"/>
  <c r="AL56" i="40" s="1"/>
  <c r="AM5" i="40"/>
  <c r="AM56" i="40" s="1"/>
  <c r="AN5" i="40"/>
  <c r="AN56" i="40" s="1"/>
  <c r="AO5" i="40"/>
  <c r="AO56" i="40" s="1"/>
  <c r="AP5" i="40"/>
  <c r="AP56" i="40" s="1"/>
  <c r="AQ5" i="40"/>
  <c r="AQ56" i="40" s="1"/>
  <c r="AR5" i="40"/>
  <c r="AR56" i="40" s="1"/>
  <c r="AS5" i="40"/>
  <c r="AS56" i="40" s="1"/>
  <c r="G5" i="40"/>
  <c r="G56" i="40" s="1"/>
  <c r="H5" i="40"/>
  <c r="H56" i="40" s="1"/>
  <c r="I5" i="40"/>
  <c r="I56" i="40" s="1"/>
  <c r="J5" i="40"/>
  <c r="J56" i="40" s="1"/>
  <c r="K5" i="40"/>
  <c r="K56" i="40" s="1"/>
  <c r="L5" i="40"/>
  <c r="L56" i="40" s="1"/>
  <c r="M5" i="40"/>
  <c r="M56" i="40" s="1"/>
  <c r="F5" i="40"/>
  <c r="F56" i="40" s="1"/>
  <c r="G4" i="40"/>
  <c r="H4" i="40"/>
  <c r="I4" i="40"/>
  <c r="I65" i="40" s="1"/>
  <c r="I66" i="40" s="1"/>
  <c r="J4" i="40"/>
  <c r="K4" i="40"/>
  <c r="L4" i="40"/>
  <c r="M4" i="40"/>
  <c r="M59" i="40" s="1"/>
  <c r="M60" i="40" s="1"/>
  <c r="M61" i="40" s="1"/>
  <c r="N4" i="40"/>
  <c r="N59" i="40" s="1"/>
  <c r="N60" i="40" s="1"/>
  <c r="N61" i="40" s="1"/>
  <c r="O4" i="40"/>
  <c r="P4" i="40"/>
  <c r="P59" i="40" s="1"/>
  <c r="P60" i="40" s="1"/>
  <c r="P61" i="40" s="1"/>
  <c r="Q4" i="40"/>
  <c r="Q65" i="40" s="1"/>
  <c r="Q66" i="40" s="1"/>
  <c r="R4" i="40"/>
  <c r="S4" i="40"/>
  <c r="T4" i="40"/>
  <c r="T59" i="40" s="1"/>
  <c r="T60" i="40" s="1"/>
  <c r="T61" i="40" s="1"/>
  <c r="U4" i="40"/>
  <c r="U59" i="40" s="1"/>
  <c r="U60" i="40" s="1"/>
  <c r="U61" i="40" s="1"/>
  <c r="V4" i="40"/>
  <c r="W4" i="40"/>
  <c r="X4" i="40"/>
  <c r="X59" i="40" s="1"/>
  <c r="X60" i="40" s="1"/>
  <c r="X61" i="40" s="1"/>
  <c r="Y4" i="40"/>
  <c r="Z4" i="40"/>
  <c r="AA4" i="40"/>
  <c r="AB4" i="40"/>
  <c r="AB59" i="40" s="1"/>
  <c r="AB60" i="40" s="1"/>
  <c r="AB61" i="40" s="1"/>
  <c r="AC4" i="40"/>
  <c r="AC59" i="40" s="1"/>
  <c r="AC60" i="40" s="1"/>
  <c r="AC61" i="40" s="1"/>
  <c r="AD4" i="40"/>
  <c r="AE4" i="40"/>
  <c r="AE65" i="40" s="1"/>
  <c r="AE66" i="40" s="1"/>
  <c r="AF4" i="40"/>
  <c r="AF65" i="40" s="1"/>
  <c r="AF66" i="40" s="1"/>
  <c r="AG4" i="40"/>
  <c r="AG65" i="40" s="1"/>
  <c r="AG66" i="40" s="1"/>
  <c r="AH4" i="40"/>
  <c r="AH65" i="40" s="1"/>
  <c r="AH66" i="40" s="1"/>
  <c r="AI4" i="40"/>
  <c r="AI65" i="40" s="1"/>
  <c r="AI66" i="40" s="1"/>
  <c r="AJ4" i="40"/>
  <c r="AJ65" i="40" s="1"/>
  <c r="AJ66" i="40" s="1"/>
  <c r="AK4" i="40"/>
  <c r="AK65" i="40" s="1"/>
  <c r="AK66" i="40" s="1"/>
  <c r="AL4" i="40"/>
  <c r="AL65" i="40" s="1"/>
  <c r="AL66" i="40" s="1"/>
  <c r="AM4" i="40"/>
  <c r="AM65" i="40" s="1"/>
  <c r="AM66" i="40" s="1"/>
  <c r="AN4" i="40"/>
  <c r="AN65" i="40" s="1"/>
  <c r="AN66" i="40" s="1"/>
  <c r="AO4" i="40"/>
  <c r="AO65" i="40"/>
  <c r="AO66" i="40" s="1"/>
  <c r="AP4" i="40"/>
  <c r="AP65" i="40" s="1"/>
  <c r="AP66" i="40" s="1"/>
  <c r="AQ4" i="40"/>
  <c r="AQ65" i="40" s="1"/>
  <c r="AQ66" i="40" s="1"/>
  <c r="AR4" i="40"/>
  <c r="AR65" i="40" s="1"/>
  <c r="AR66" i="40" s="1"/>
  <c r="AS4" i="40"/>
  <c r="AS65" i="40" s="1"/>
  <c r="AS66" i="40" s="1"/>
  <c r="AG101" i="40"/>
  <c r="AQ100" i="40"/>
  <c r="AG100" i="40"/>
  <c r="AG99" i="40"/>
  <c r="S58" i="40"/>
  <c r="Q58" i="40"/>
  <c r="N58" i="40"/>
  <c r="M58" i="40"/>
  <c r="L58" i="40"/>
  <c r="K58" i="40"/>
  <c r="J58" i="40"/>
  <c r="I58" i="40"/>
  <c r="H58" i="40"/>
  <c r="G58" i="40"/>
  <c r="AS63" i="40"/>
  <c r="AS64" i="40" s="1"/>
  <c r="AR63" i="40"/>
  <c r="AR64" i="40" s="1"/>
  <c r="AQ63" i="40"/>
  <c r="AQ64" i="40" s="1"/>
  <c r="AP63" i="40"/>
  <c r="AP64" i="40" s="1"/>
  <c r="AO63" i="40"/>
  <c r="AO64" i="40" s="1"/>
  <c r="AN63" i="40"/>
  <c r="AN64" i="40" s="1"/>
  <c r="AM63" i="40"/>
  <c r="AM64" i="40" s="1"/>
  <c r="AL63" i="40"/>
  <c r="AL64" i="40" s="1"/>
  <c r="AK63" i="40"/>
  <c r="AK64" i="40" s="1"/>
  <c r="AJ63" i="40"/>
  <c r="AJ64" i="40" s="1"/>
  <c r="AI63" i="40"/>
  <c r="AI64" i="40" s="1"/>
  <c r="AH63" i="40"/>
  <c r="AH64" i="40" s="1"/>
  <c r="AG63" i="40"/>
  <c r="AG64" i="40" s="1"/>
  <c r="AF63" i="40"/>
  <c r="AF64" i="40" s="1"/>
  <c r="AE63" i="40"/>
  <c r="AE64" i="40" s="1"/>
  <c r="S62" i="40"/>
  <c r="S63" i="40" s="1"/>
  <c r="S64" i="40" s="1"/>
  <c r="Q62" i="40"/>
  <c r="Q63" i="40" s="1"/>
  <c r="Q64" i="40" s="1"/>
  <c r="N62" i="40"/>
  <c r="N63" i="40" s="1"/>
  <c r="N64" i="40" s="1"/>
  <c r="M62" i="40"/>
  <c r="M63" i="40" s="1"/>
  <c r="M64" i="40" s="1"/>
  <c r="L62" i="40"/>
  <c r="L63" i="40" s="1"/>
  <c r="L64" i="40" s="1"/>
  <c r="K62" i="40"/>
  <c r="K63" i="40" s="1"/>
  <c r="K64" i="40" s="1"/>
  <c r="J62" i="40"/>
  <c r="J63" i="40" s="1"/>
  <c r="J64" i="40" s="1"/>
  <c r="I62" i="40"/>
  <c r="I63" i="40" s="1"/>
  <c r="I64" i="40" s="1"/>
  <c r="H62" i="40"/>
  <c r="H63" i="40" s="1"/>
  <c r="H64" i="40" s="1"/>
  <c r="G62" i="40"/>
  <c r="G63" i="40" s="1"/>
  <c r="G64" i="40" s="1"/>
  <c r="F62" i="40"/>
  <c r="F63" i="40" s="1"/>
  <c r="F64" i="40" s="1"/>
  <c r="AS62" i="40"/>
  <c r="AR62" i="40"/>
  <c r="AQ62" i="40"/>
  <c r="AP62" i="40"/>
  <c r="AO62" i="40"/>
  <c r="AN62" i="40"/>
  <c r="AM62" i="40"/>
  <c r="AL62" i="40"/>
  <c r="AK62" i="40"/>
  <c r="AJ62" i="40"/>
  <c r="AI62" i="40"/>
  <c r="AH62" i="40"/>
  <c r="AG62" i="40"/>
  <c r="AF62" i="40"/>
  <c r="AE62" i="40"/>
  <c r="AD62" i="40"/>
  <c r="AD63" i="40" s="1"/>
  <c r="AD64" i="40" s="1"/>
  <c r="AC62" i="40"/>
  <c r="AC63" i="40" s="1"/>
  <c r="AC64" i="40" s="1"/>
  <c r="AB62" i="40"/>
  <c r="AB63" i="40" s="1"/>
  <c r="AB64" i="40" s="1"/>
  <c r="AA62" i="40"/>
  <c r="AA63" i="40" s="1"/>
  <c r="AA64" i="40" s="1"/>
  <c r="Z62" i="40"/>
  <c r="Z63" i="40" s="1"/>
  <c r="Z64" i="40" s="1"/>
  <c r="Y62" i="40"/>
  <c r="Y63" i="40" s="1"/>
  <c r="Y64" i="40" s="1"/>
  <c r="X62" i="40"/>
  <c r="X63" i="40" s="1"/>
  <c r="X64" i="40" s="1"/>
  <c r="W62" i="40"/>
  <c r="W63" i="40" s="1"/>
  <c r="W64" i="40" s="1"/>
  <c r="V62" i="40"/>
  <c r="V63" i="40" s="1"/>
  <c r="V64" i="40" s="1"/>
  <c r="U62" i="40"/>
  <c r="U63" i="40" s="1"/>
  <c r="U64" i="40" s="1"/>
  <c r="T62" i="40"/>
  <c r="T63" i="40" s="1"/>
  <c r="T64" i="40" s="1"/>
  <c r="R62" i="40"/>
  <c r="R63" i="40" s="1"/>
  <c r="R64" i="40" s="1"/>
  <c r="P62" i="40"/>
  <c r="P63" i="40" s="1"/>
  <c r="P64" i="40" s="1"/>
  <c r="O62" i="40"/>
  <c r="O63" i="40" s="1"/>
  <c r="O64" i="40" s="1"/>
  <c r="AS60" i="40"/>
  <c r="AS61" i="40" s="1"/>
  <c r="AR60" i="40"/>
  <c r="AR61" i="40" s="1"/>
  <c r="AQ60" i="40"/>
  <c r="AQ61" i="40" s="1"/>
  <c r="AP60" i="40"/>
  <c r="AP61" i="40" s="1"/>
  <c r="AO60" i="40"/>
  <c r="AO61" i="40" s="1"/>
  <c r="AN60" i="40"/>
  <c r="AN61" i="40" s="1"/>
  <c r="AM60" i="40"/>
  <c r="AM61" i="40" s="1"/>
  <c r="AL60" i="40"/>
  <c r="AL61" i="40" s="1"/>
  <c r="AK60" i="40"/>
  <c r="AK61" i="40" s="1"/>
  <c r="AJ60" i="40"/>
  <c r="AJ61" i="40" s="1"/>
  <c r="AI60" i="40"/>
  <c r="AI61" i="40" s="1"/>
  <c r="AH60" i="40"/>
  <c r="AH61" i="40" s="1"/>
  <c r="AG60" i="40"/>
  <c r="AG61" i="40"/>
  <c r="AF60" i="40"/>
  <c r="AF61" i="40" s="1"/>
  <c r="AE60" i="40"/>
  <c r="AE61" i="40" s="1"/>
  <c r="S59" i="40"/>
  <c r="S60" i="40" s="1"/>
  <c r="S61" i="40" s="1"/>
  <c r="Q59" i="40"/>
  <c r="Q60" i="40" s="1"/>
  <c r="Q61" i="40" s="1"/>
  <c r="J59" i="40"/>
  <c r="J60" i="40" s="1"/>
  <c r="J61" i="40" s="1"/>
  <c r="I59" i="40"/>
  <c r="I60" i="40" s="1"/>
  <c r="I61" i="40" s="1"/>
  <c r="AS59" i="40"/>
  <c r="AR59" i="40"/>
  <c r="AQ59" i="40"/>
  <c r="AP59" i="40"/>
  <c r="AO59" i="40"/>
  <c r="AN59" i="40"/>
  <c r="AM59" i="40"/>
  <c r="AL59" i="40"/>
  <c r="AK59" i="40"/>
  <c r="AJ59" i="40"/>
  <c r="AI59" i="40"/>
  <c r="AH59" i="40"/>
  <c r="AG59" i="40"/>
  <c r="AF59" i="40"/>
  <c r="AE59" i="40"/>
  <c r="AD59" i="40"/>
  <c r="AD60" i="40" s="1"/>
  <c r="AD61" i="40" s="1"/>
  <c r="AA59" i="40"/>
  <c r="AA60" i="40" s="1"/>
  <c r="AA61" i="40" s="1"/>
  <c r="Z59" i="40"/>
  <c r="Z60" i="40" s="1"/>
  <c r="Z61" i="40" s="1"/>
  <c r="Y59" i="40"/>
  <c r="Y60" i="40" s="1"/>
  <c r="Y61" i="40" s="1"/>
  <c r="W59" i="40"/>
  <c r="W60" i="40" s="1"/>
  <c r="W61" i="40" s="1"/>
  <c r="V59" i="40"/>
  <c r="V60" i="40" s="1"/>
  <c r="V61" i="40" s="1"/>
  <c r="R59" i="40"/>
  <c r="R60" i="40" s="1"/>
  <c r="R61" i="40" s="1"/>
  <c r="O59" i="40"/>
  <c r="O60" i="40" s="1"/>
  <c r="O61" i="40" s="1"/>
  <c r="AS58" i="40"/>
  <c r="AR58" i="40"/>
  <c r="AQ58" i="40"/>
  <c r="AP58" i="40"/>
  <c r="AO58" i="40"/>
  <c r="AN58" i="40"/>
  <c r="AM58" i="40"/>
  <c r="AL58" i="40"/>
  <c r="AK58" i="40"/>
  <c r="AJ58" i="40"/>
  <c r="AI58" i="40"/>
  <c r="AH58" i="40"/>
  <c r="AG58" i="40"/>
  <c r="AF58" i="40"/>
  <c r="AE58" i="40"/>
  <c r="AD58" i="40"/>
  <c r="AC58" i="40"/>
  <c r="AB58" i="40"/>
  <c r="AA58" i="40"/>
  <c r="Z58" i="40"/>
  <c r="Y58" i="40"/>
  <c r="X58" i="40"/>
  <c r="W58" i="40"/>
  <c r="V58" i="40"/>
  <c r="U58" i="40"/>
  <c r="T58" i="40"/>
  <c r="R58" i="40"/>
  <c r="P58" i="40"/>
  <c r="O58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AF56" i="40"/>
  <c r="Q56" i="40"/>
  <c r="C35" i="40"/>
  <c r="B35" i="40"/>
  <c r="C34" i="40"/>
  <c r="B34" i="40"/>
  <c r="C33" i="40"/>
  <c r="B33" i="40"/>
  <c r="A33" i="40"/>
  <c r="AU33" i="40" s="1"/>
  <c r="C32" i="40"/>
  <c r="B32" i="40"/>
  <c r="C31" i="40"/>
  <c r="B31" i="40"/>
  <c r="A31" i="40"/>
  <c r="AU31" i="40" s="1"/>
  <c r="C30" i="40"/>
  <c r="B30" i="40"/>
  <c r="C29" i="40"/>
  <c r="B29" i="40"/>
  <c r="A29" i="40"/>
  <c r="AU29" i="40" s="1"/>
  <c r="B28" i="40"/>
  <c r="A28" i="40"/>
  <c r="AU28" i="40" s="1"/>
  <c r="C27" i="40"/>
  <c r="B27" i="40"/>
  <c r="C26" i="40"/>
  <c r="B26" i="40"/>
  <c r="A26" i="40"/>
  <c r="AU26" i="40" s="1"/>
  <c r="C25" i="40"/>
  <c r="B25" i="40"/>
  <c r="C24" i="40"/>
  <c r="B24" i="40"/>
  <c r="C23" i="40"/>
  <c r="B23" i="40"/>
  <c r="A23" i="40"/>
  <c r="AU23" i="40" s="1"/>
  <c r="C22" i="40"/>
  <c r="B22" i="40"/>
  <c r="C21" i="40"/>
  <c r="B21" i="40"/>
  <c r="C20" i="40"/>
  <c r="B20" i="40"/>
  <c r="C19" i="40"/>
  <c r="B19" i="40"/>
  <c r="C18" i="40"/>
  <c r="B18" i="40"/>
  <c r="C17" i="40"/>
  <c r="B17" i="40"/>
  <c r="C16" i="40"/>
  <c r="B16" i="40"/>
  <c r="C15" i="40"/>
  <c r="B15" i="40"/>
  <c r="C14" i="40"/>
  <c r="B14" i="40"/>
  <c r="C13" i="40"/>
  <c r="B13" i="40"/>
  <c r="C12" i="40"/>
  <c r="B12" i="40"/>
  <c r="C11" i="40"/>
  <c r="B11" i="40"/>
  <c r="C10" i="40"/>
  <c r="B10" i="40"/>
  <c r="C9" i="40"/>
  <c r="B9" i="40"/>
  <c r="C8" i="40"/>
  <c r="B8" i="40"/>
  <c r="C7" i="40"/>
  <c r="B7" i="40"/>
  <c r="C6" i="40"/>
  <c r="B6" i="40"/>
  <c r="AQ1" i="40"/>
  <c r="G5" i="38"/>
  <c r="G56" i="38" s="1"/>
  <c r="H5" i="38"/>
  <c r="H56" i="38" s="1"/>
  <c r="I5" i="38"/>
  <c r="I56" i="38" s="1"/>
  <c r="J5" i="38"/>
  <c r="J56" i="38" s="1"/>
  <c r="K5" i="38"/>
  <c r="K56" i="38" s="1"/>
  <c r="L5" i="38"/>
  <c r="L56" i="38" s="1"/>
  <c r="M5" i="38"/>
  <c r="M56" i="38" s="1"/>
  <c r="N5" i="38"/>
  <c r="N56" i="38" s="1"/>
  <c r="O5" i="38"/>
  <c r="O56" i="38" s="1"/>
  <c r="P5" i="38"/>
  <c r="P56" i="38" s="1"/>
  <c r="Q5" i="38"/>
  <c r="Q56" i="38" s="1"/>
  <c r="R5" i="38"/>
  <c r="S5" i="38"/>
  <c r="T5" i="38"/>
  <c r="T56" i="38" s="1"/>
  <c r="U5" i="38"/>
  <c r="U56" i="38" s="1"/>
  <c r="V5" i="38"/>
  <c r="V56" i="38" s="1"/>
  <c r="W5" i="38"/>
  <c r="W56" i="38" s="1"/>
  <c r="X5" i="38"/>
  <c r="X56" i="38" s="1"/>
  <c r="Y5" i="38"/>
  <c r="Y56" i="38" s="1"/>
  <c r="Z5" i="38"/>
  <c r="Z56" i="38" s="1"/>
  <c r="AA5" i="38"/>
  <c r="AA56" i="38" s="1"/>
  <c r="AB5" i="38"/>
  <c r="AB56" i="38" s="1"/>
  <c r="AC5" i="38"/>
  <c r="AC56" i="38" s="1"/>
  <c r="AD5" i="38"/>
  <c r="AD56" i="38" s="1"/>
  <c r="AE5" i="38"/>
  <c r="AE56" i="38" s="1"/>
  <c r="AF5" i="38"/>
  <c r="AF56" i="38" s="1"/>
  <c r="AG5" i="38"/>
  <c r="AG56" i="38" s="1"/>
  <c r="AH5" i="38"/>
  <c r="AH56" i="38" s="1"/>
  <c r="AI5" i="38"/>
  <c r="AI56" i="38" s="1"/>
  <c r="AJ5" i="38"/>
  <c r="AJ56" i="38" s="1"/>
  <c r="AK5" i="38"/>
  <c r="AK56" i="38" s="1"/>
  <c r="AL5" i="38"/>
  <c r="AL56" i="38" s="1"/>
  <c r="AM5" i="38"/>
  <c r="AM56" i="38" s="1"/>
  <c r="AN5" i="38"/>
  <c r="AN56" i="38" s="1"/>
  <c r="AO5" i="38"/>
  <c r="AO56" i="38" s="1"/>
  <c r="AP5" i="38"/>
  <c r="AQ5" i="38"/>
  <c r="AQ56" i="38" s="1"/>
  <c r="AR5" i="38"/>
  <c r="AR56" i="38" s="1"/>
  <c r="AS5" i="38"/>
  <c r="AS56" i="38" s="1"/>
  <c r="F5" i="38"/>
  <c r="F56" i="38" s="1"/>
  <c r="L4" i="38"/>
  <c r="M4" i="38"/>
  <c r="N4" i="38"/>
  <c r="O4" i="38"/>
  <c r="P4" i="38"/>
  <c r="P65" i="38" s="1"/>
  <c r="P66" i="38" s="1"/>
  <c r="Q4" i="38"/>
  <c r="Q65" i="38" s="1"/>
  <c r="Q66" i="38" s="1"/>
  <c r="R4" i="38"/>
  <c r="R65" i="38" s="1"/>
  <c r="R66" i="38" s="1"/>
  <c r="S4" i="38"/>
  <c r="S65" i="38" s="1"/>
  <c r="S66" i="38" s="1"/>
  <c r="T4" i="38"/>
  <c r="T65" i="38" s="1"/>
  <c r="T66" i="38" s="1"/>
  <c r="U4" i="38"/>
  <c r="U65" i="38" s="1"/>
  <c r="U66" i="38" s="1"/>
  <c r="V4" i="38"/>
  <c r="V65" i="38"/>
  <c r="V66" i="38" s="1"/>
  <c r="W4" i="38"/>
  <c r="W65" i="38" s="1"/>
  <c r="W66" i="38" s="1"/>
  <c r="X4" i="38"/>
  <c r="Y4" i="38"/>
  <c r="Y65" i="38"/>
  <c r="Y66" i="38" s="1"/>
  <c r="Z4" i="38"/>
  <c r="Z65" i="38" s="1"/>
  <c r="Z66" i="38" s="1"/>
  <c r="AA4" i="38"/>
  <c r="AA65" i="38" s="1"/>
  <c r="AA66" i="38" s="1"/>
  <c r="AB4" i="38"/>
  <c r="AB65" i="38" s="1"/>
  <c r="AB66" i="38" s="1"/>
  <c r="AC4" i="38"/>
  <c r="AC65" i="38" s="1"/>
  <c r="AC66" i="38" s="1"/>
  <c r="AD4" i="38"/>
  <c r="AD65" i="38" s="1"/>
  <c r="AD66" i="38" s="1"/>
  <c r="AE4" i="38"/>
  <c r="AE65" i="38" s="1"/>
  <c r="AE66" i="38" s="1"/>
  <c r="AF4" i="38"/>
  <c r="AF65" i="38" s="1"/>
  <c r="AF66" i="38" s="1"/>
  <c r="AG4" i="38"/>
  <c r="AG65" i="38" s="1"/>
  <c r="AG66" i="38" s="1"/>
  <c r="AH4" i="38"/>
  <c r="AH65" i="38" s="1"/>
  <c r="AH66" i="38" s="1"/>
  <c r="AI4" i="38"/>
  <c r="AI65" i="38" s="1"/>
  <c r="AI66" i="38" s="1"/>
  <c r="AJ4" i="38"/>
  <c r="AJ65" i="38" s="1"/>
  <c r="AJ66" i="38" s="1"/>
  <c r="AK4" i="38"/>
  <c r="AK65" i="38" s="1"/>
  <c r="AK66" i="38" s="1"/>
  <c r="AL4" i="38"/>
  <c r="AL65" i="38" s="1"/>
  <c r="AL66" i="38" s="1"/>
  <c r="AM4" i="38"/>
  <c r="AM65" i="38" s="1"/>
  <c r="AM66" i="38" s="1"/>
  <c r="AN4" i="38"/>
  <c r="AN65" i="38" s="1"/>
  <c r="AN66" i="38" s="1"/>
  <c r="AO4" i="38"/>
  <c r="AO65" i="38" s="1"/>
  <c r="AO66" i="38" s="1"/>
  <c r="AP4" i="38"/>
  <c r="AP65" i="38" s="1"/>
  <c r="AP66" i="38" s="1"/>
  <c r="AQ4" i="38"/>
  <c r="AQ65" i="38" s="1"/>
  <c r="AQ66" i="38" s="1"/>
  <c r="AR4" i="38"/>
  <c r="AR65" i="38" s="1"/>
  <c r="AR66" i="38" s="1"/>
  <c r="AS4" i="38"/>
  <c r="AS65" i="38" s="1"/>
  <c r="AS66" i="38" s="1"/>
  <c r="AG101" i="38"/>
  <c r="AQ100" i="38"/>
  <c r="AG100" i="38"/>
  <c r="AG99" i="38"/>
  <c r="X65" i="38"/>
  <c r="X66" i="38" s="1"/>
  <c r="O58" i="38"/>
  <c r="N58" i="38"/>
  <c r="M58" i="38"/>
  <c r="L58" i="38"/>
  <c r="AS63" i="38"/>
  <c r="AS64" i="38" s="1"/>
  <c r="AR63" i="38"/>
  <c r="AR64" i="38" s="1"/>
  <c r="AQ63" i="38"/>
  <c r="AQ64" i="38"/>
  <c r="AP63" i="38"/>
  <c r="AP64" i="38" s="1"/>
  <c r="AO63" i="38"/>
  <c r="AO64" i="38" s="1"/>
  <c r="AN63" i="38"/>
  <c r="AN64" i="38" s="1"/>
  <c r="AM63" i="38"/>
  <c r="AM64" i="38"/>
  <c r="AL63" i="38"/>
  <c r="AL64" i="38" s="1"/>
  <c r="AK63" i="38"/>
  <c r="AK64" i="38" s="1"/>
  <c r="AJ63" i="38"/>
  <c r="AJ64" i="38" s="1"/>
  <c r="AI63" i="38"/>
  <c r="AI64" i="38"/>
  <c r="AH63" i="38"/>
  <c r="AH64" i="38" s="1"/>
  <c r="AG63" i="38"/>
  <c r="AG64" i="38"/>
  <c r="AF63" i="38"/>
  <c r="AF64" i="38" s="1"/>
  <c r="AE63" i="38"/>
  <c r="AE64" i="38" s="1"/>
  <c r="AD63" i="38"/>
  <c r="AD64" i="38" s="1"/>
  <c r="AC63" i="38"/>
  <c r="AC64" i="38" s="1"/>
  <c r="AB63" i="38"/>
  <c r="AB64" i="38" s="1"/>
  <c r="AA63" i="38"/>
  <c r="AA64" i="38"/>
  <c r="Z63" i="38"/>
  <c r="Z64" i="38" s="1"/>
  <c r="Y63" i="38"/>
  <c r="Y64" i="38" s="1"/>
  <c r="X62" i="38"/>
  <c r="X63" i="38"/>
  <c r="X64" i="38"/>
  <c r="W63" i="38"/>
  <c r="W64" i="38" s="1"/>
  <c r="V63" i="38"/>
  <c r="V64" i="38" s="1"/>
  <c r="U63" i="38"/>
  <c r="U64" i="38" s="1"/>
  <c r="T63" i="38"/>
  <c r="T64" i="38" s="1"/>
  <c r="S63" i="38"/>
  <c r="S64" i="38"/>
  <c r="R62" i="38"/>
  <c r="R63" i="38"/>
  <c r="R64" i="38" s="1"/>
  <c r="Q63" i="38"/>
  <c r="Q64" i="38" s="1"/>
  <c r="P62" i="38"/>
  <c r="P63" i="38"/>
  <c r="P64" i="38"/>
  <c r="O62" i="38"/>
  <c r="O63" i="38" s="1"/>
  <c r="O64" i="38" s="1"/>
  <c r="N62" i="38"/>
  <c r="N63" i="38" s="1"/>
  <c r="N64" i="38" s="1"/>
  <c r="M62" i="38"/>
  <c r="M63" i="38" s="1"/>
  <c r="M64" i="38" s="1"/>
  <c r="L62" i="38"/>
  <c r="L63" i="38" s="1"/>
  <c r="L64" i="38" s="1"/>
  <c r="K62" i="38"/>
  <c r="K63" i="38" s="1"/>
  <c r="K64" i="38" s="1"/>
  <c r="J62" i="38"/>
  <c r="J63" i="38" s="1"/>
  <c r="J64" i="38" s="1"/>
  <c r="I62" i="38"/>
  <c r="I63" i="38" s="1"/>
  <c r="I64" i="38" s="1"/>
  <c r="H62" i="38"/>
  <c r="H63" i="38" s="1"/>
  <c r="H64" i="38" s="1"/>
  <c r="G62" i="38"/>
  <c r="G63" i="38" s="1"/>
  <c r="G64" i="38" s="1"/>
  <c r="F62" i="38"/>
  <c r="F63" i="38" s="1"/>
  <c r="F64" i="38" s="1"/>
  <c r="AS62" i="38"/>
  <c r="AR62" i="38"/>
  <c r="AQ62" i="38"/>
  <c r="AP62" i="38"/>
  <c r="AO62" i="38"/>
  <c r="AN62" i="38"/>
  <c r="AM62" i="38"/>
  <c r="AL62" i="38"/>
  <c r="AK62" i="38"/>
  <c r="AJ62" i="38"/>
  <c r="AI62" i="38"/>
  <c r="AH62" i="38"/>
  <c r="AG62" i="38"/>
  <c r="AF62" i="38"/>
  <c r="AE62" i="38"/>
  <c r="AD62" i="38"/>
  <c r="AC62" i="38"/>
  <c r="AB62" i="38"/>
  <c r="AA62" i="38"/>
  <c r="Z62" i="38"/>
  <c r="Y62" i="38"/>
  <c r="W62" i="38"/>
  <c r="V62" i="38"/>
  <c r="U62" i="38"/>
  <c r="T62" i="38"/>
  <c r="S62" i="38"/>
  <c r="Q62" i="38"/>
  <c r="AS60" i="38"/>
  <c r="AS61" i="38" s="1"/>
  <c r="AR60" i="38"/>
  <c r="AR61" i="38" s="1"/>
  <c r="AQ60" i="38"/>
  <c r="AQ61" i="38" s="1"/>
  <c r="AP60" i="38"/>
  <c r="AP61" i="38" s="1"/>
  <c r="AO60" i="38"/>
  <c r="AO61" i="38" s="1"/>
  <c r="AN60" i="38"/>
  <c r="AN61" i="38" s="1"/>
  <c r="AM60" i="38"/>
  <c r="AM61" i="38" s="1"/>
  <c r="AL60" i="38"/>
  <c r="AL61" i="38" s="1"/>
  <c r="AK60" i="38"/>
  <c r="AK61" i="38" s="1"/>
  <c r="AJ60" i="38"/>
  <c r="AJ61" i="38"/>
  <c r="AI60" i="38"/>
  <c r="AI61" i="38" s="1"/>
  <c r="AH60" i="38"/>
  <c r="AH61" i="38" s="1"/>
  <c r="AG60" i="38"/>
  <c r="AG61" i="38" s="1"/>
  <c r="AF60" i="38"/>
  <c r="AF61" i="38" s="1"/>
  <c r="AE60" i="38"/>
  <c r="AE61" i="38" s="1"/>
  <c r="AD60" i="38"/>
  <c r="AD61" i="38" s="1"/>
  <c r="AC60" i="38"/>
  <c r="AC61" i="38" s="1"/>
  <c r="AB60" i="38"/>
  <c r="AB61" i="38" s="1"/>
  <c r="AA60" i="38"/>
  <c r="AA61" i="38" s="1"/>
  <c r="Z60" i="38"/>
  <c r="Z61" i="38" s="1"/>
  <c r="Y60" i="38"/>
  <c r="Y61" i="38" s="1"/>
  <c r="X59" i="38"/>
  <c r="X60" i="38"/>
  <c r="X61" i="38" s="1"/>
  <c r="W60" i="38"/>
  <c r="W61" i="38" s="1"/>
  <c r="V60" i="38"/>
  <c r="V61" i="38" s="1"/>
  <c r="U60" i="38"/>
  <c r="U61" i="38" s="1"/>
  <c r="T60" i="38"/>
  <c r="T61" i="38" s="1"/>
  <c r="S60" i="38"/>
  <c r="S61" i="38" s="1"/>
  <c r="R59" i="38"/>
  <c r="R60" i="38"/>
  <c r="R61" i="38" s="1"/>
  <c r="Q60" i="38"/>
  <c r="Q61" i="38" s="1"/>
  <c r="P59" i="38"/>
  <c r="P60" i="38"/>
  <c r="P61" i="38" s="1"/>
  <c r="O59" i="38"/>
  <c r="O60" i="38" s="1"/>
  <c r="O61" i="38" s="1"/>
  <c r="N59" i="38"/>
  <c r="N60" i="38" s="1"/>
  <c r="N61" i="38" s="1"/>
  <c r="M59" i="38"/>
  <c r="M60" i="38" s="1"/>
  <c r="M61" i="38" s="1"/>
  <c r="L59" i="38"/>
  <c r="L60" i="38" s="1"/>
  <c r="L61" i="38" s="1"/>
  <c r="K59" i="38"/>
  <c r="K60" i="38" s="1"/>
  <c r="K61" i="38" s="1"/>
  <c r="I59" i="38"/>
  <c r="I60" i="38" s="1"/>
  <c r="I61" i="38" s="1"/>
  <c r="AS59" i="38"/>
  <c r="AR59" i="38"/>
  <c r="AQ59" i="38"/>
  <c r="AP59" i="38"/>
  <c r="AO59" i="38"/>
  <c r="AN59" i="38"/>
  <c r="AM59" i="38"/>
  <c r="AL59" i="38"/>
  <c r="AK59" i="38"/>
  <c r="AJ59" i="38"/>
  <c r="AI59" i="38"/>
  <c r="AH59" i="38"/>
  <c r="AG59" i="38"/>
  <c r="AF59" i="38"/>
  <c r="AE59" i="38"/>
  <c r="AD59" i="38"/>
  <c r="AC59" i="38"/>
  <c r="AB59" i="38"/>
  <c r="AA59" i="38"/>
  <c r="Z59" i="38"/>
  <c r="Y59" i="38"/>
  <c r="W59" i="38"/>
  <c r="V59" i="38"/>
  <c r="U59" i="38"/>
  <c r="T59" i="38"/>
  <c r="S59" i="38"/>
  <c r="Q59" i="38"/>
  <c r="AS58" i="38"/>
  <c r="AR58" i="38"/>
  <c r="AQ58" i="38"/>
  <c r="AP58" i="38"/>
  <c r="AO58" i="38"/>
  <c r="AN58" i="38"/>
  <c r="AM58" i="38"/>
  <c r="AL58" i="38"/>
  <c r="AK58" i="38"/>
  <c r="AJ58" i="38"/>
  <c r="AI58" i="38"/>
  <c r="AH58" i="38"/>
  <c r="AG58" i="38"/>
  <c r="AF58" i="38"/>
  <c r="AE58" i="38"/>
  <c r="AD58" i="38"/>
  <c r="AC58" i="38"/>
  <c r="AB58" i="38"/>
  <c r="AA58" i="38"/>
  <c r="Z58" i="38"/>
  <c r="Y58" i="38"/>
  <c r="X58" i="38"/>
  <c r="W58" i="38"/>
  <c r="V58" i="38"/>
  <c r="U58" i="38"/>
  <c r="T58" i="38"/>
  <c r="S58" i="38"/>
  <c r="R58" i="38"/>
  <c r="Q58" i="38"/>
  <c r="P58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AP56" i="38"/>
  <c r="S56" i="38"/>
  <c r="R56" i="38"/>
  <c r="C35" i="38"/>
  <c r="B35" i="38"/>
  <c r="C34" i="38"/>
  <c r="B34" i="38"/>
  <c r="C33" i="38"/>
  <c r="B33" i="38"/>
  <c r="A33" i="38"/>
  <c r="AU33" i="38" s="1"/>
  <c r="C32" i="38"/>
  <c r="B32" i="38"/>
  <c r="A32" i="38"/>
  <c r="AU32" i="38" s="1"/>
  <c r="C31" i="38"/>
  <c r="B31" i="38"/>
  <c r="A31" i="38"/>
  <c r="AU31" i="38" s="1"/>
  <c r="C30" i="38"/>
  <c r="B30" i="38"/>
  <c r="C29" i="38"/>
  <c r="B29" i="38"/>
  <c r="B28" i="38"/>
  <c r="A28" i="38"/>
  <c r="AU28" i="38" s="1"/>
  <c r="C27" i="38"/>
  <c r="B27" i="38"/>
  <c r="C26" i="38"/>
  <c r="B26" i="38"/>
  <c r="A26" i="38"/>
  <c r="AU26" i="38" s="1"/>
  <c r="C25" i="38"/>
  <c r="B25" i="38"/>
  <c r="C24" i="38"/>
  <c r="B24" i="38"/>
  <c r="C23" i="38"/>
  <c r="B23" i="38"/>
  <c r="A23" i="38"/>
  <c r="AU23" i="38" s="1"/>
  <c r="C22" i="38"/>
  <c r="B22" i="38"/>
  <c r="C21" i="38"/>
  <c r="B21" i="38"/>
  <c r="C20" i="38"/>
  <c r="B20" i="38"/>
  <c r="C19" i="38"/>
  <c r="B19" i="38"/>
  <c r="C18" i="38"/>
  <c r="B18" i="38"/>
  <c r="C17" i="38"/>
  <c r="B17" i="38"/>
  <c r="C16" i="38"/>
  <c r="B16" i="38"/>
  <c r="C15" i="38"/>
  <c r="B15" i="38"/>
  <c r="C14" i="38"/>
  <c r="B14" i="38"/>
  <c r="C13" i="38"/>
  <c r="B13" i="38"/>
  <c r="C12" i="38"/>
  <c r="B12" i="38"/>
  <c r="C11" i="38"/>
  <c r="B11" i="38"/>
  <c r="C10" i="38"/>
  <c r="B10" i="38"/>
  <c r="C9" i="38"/>
  <c r="B9" i="38"/>
  <c r="C8" i="38"/>
  <c r="B8" i="38"/>
  <c r="C7" i="38"/>
  <c r="B7" i="38"/>
  <c r="C6" i="38"/>
  <c r="B6" i="38"/>
  <c r="AQ1" i="38"/>
  <c r="A1" i="38"/>
  <c r="A1" i="1"/>
  <c r="X4" i="1"/>
  <c r="X65" i="1" s="1"/>
  <c r="X66" i="1" s="1"/>
  <c r="Y4" i="1"/>
  <c r="Y65" i="1" s="1"/>
  <c r="Y66" i="1" s="1"/>
  <c r="Z4" i="1"/>
  <c r="Z65" i="1" s="1"/>
  <c r="Z66" i="1" s="1"/>
  <c r="AA4" i="1"/>
  <c r="AA65" i="1" s="1"/>
  <c r="AA66" i="1" s="1"/>
  <c r="AB4" i="1"/>
  <c r="AB65" i="1" s="1"/>
  <c r="AB66" i="1" s="1"/>
  <c r="AC4" i="1"/>
  <c r="AC65" i="1" s="1"/>
  <c r="AC66" i="1" s="1"/>
  <c r="AD4" i="1"/>
  <c r="AD65" i="1" s="1"/>
  <c r="AD66" i="1" s="1"/>
  <c r="AE4" i="1"/>
  <c r="AE65" i="1" s="1"/>
  <c r="AE66" i="1" s="1"/>
  <c r="AF4" i="1"/>
  <c r="AF65" i="1" s="1"/>
  <c r="AF66" i="1" s="1"/>
  <c r="AG4" i="1"/>
  <c r="AG65" i="1" s="1"/>
  <c r="AG66" i="1" s="1"/>
  <c r="AH4" i="1"/>
  <c r="AH65" i="1" s="1"/>
  <c r="AH66" i="1" s="1"/>
  <c r="AI4" i="1"/>
  <c r="AI65" i="1" s="1"/>
  <c r="AI66" i="1" s="1"/>
  <c r="AJ4" i="1"/>
  <c r="AJ65" i="1" s="1"/>
  <c r="AJ66" i="1" s="1"/>
  <c r="AK4" i="1"/>
  <c r="AK65" i="1" s="1"/>
  <c r="AK66" i="1" s="1"/>
  <c r="AL4" i="1"/>
  <c r="AL65" i="1" s="1"/>
  <c r="AL66" i="1" s="1"/>
  <c r="AM4" i="1"/>
  <c r="AM65" i="1"/>
  <c r="AM66" i="1" s="1"/>
  <c r="AN4" i="1"/>
  <c r="AN65" i="1" s="1"/>
  <c r="AN66" i="1" s="1"/>
  <c r="AO4" i="1"/>
  <c r="AO65" i="1" s="1"/>
  <c r="AO66" i="1" s="1"/>
  <c r="AP4" i="1"/>
  <c r="AP65" i="1" s="1"/>
  <c r="AP66" i="1" s="1"/>
  <c r="AQ4" i="1"/>
  <c r="AQ65" i="1" s="1"/>
  <c r="AQ66" i="1" s="1"/>
  <c r="AR4" i="1"/>
  <c r="AR65" i="1" s="1"/>
  <c r="AR66" i="1" s="1"/>
  <c r="AS4" i="1"/>
  <c r="AS65" i="1" s="1"/>
  <c r="AS66" i="1" s="1"/>
  <c r="G5" i="1"/>
  <c r="G56" i="1" s="1"/>
  <c r="H5" i="1"/>
  <c r="H56" i="1" s="1"/>
  <c r="I5" i="1"/>
  <c r="I56" i="1" s="1"/>
  <c r="J5" i="1"/>
  <c r="J56" i="1" s="1"/>
  <c r="K5" i="1"/>
  <c r="K56" i="1" s="1"/>
  <c r="L5" i="1"/>
  <c r="L56" i="1" s="1"/>
  <c r="M5" i="1"/>
  <c r="M56" i="1" s="1"/>
  <c r="N5" i="1"/>
  <c r="N56" i="1" s="1"/>
  <c r="O5" i="1"/>
  <c r="O56" i="1" s="1"/>
  <c r="P5" i="1"/>
  <c r="P56" i="1" s="1"/>
  <c r="Q5" i="1"/>
  <c r="Q56" i="1" s="1"/>
  <c r="R5" i="1"/>
  <c r="R56" i="1" s="1"/>
  <c r="S5" i="1"/>
  <c r="S56" i="1" s="1"/>
  <c r="T5" i="1"/>
  <c r="T56" i="1" s="1"/>
  <c r="U5" i="1"/>
  <c r="U56" i="1" s="1"/>
  <c r="V5" i="1"/>
  <c r="V56" i="1" s="1"/>
  <c r="W5" i="1"/>
  <c r="W56" i="1" s="1"/>
  <c r="X5" i="1"/>
  <c r="X56" i="1" s="1"/>
  <c r="Y5" i="1"/>
  <c r="Y56" i="1" s="1"/>
  <c r="Z5" i="1"/>
  <c r="Z56" i="1" s="1"/>
  <c r="AA5" i="1"/>
  <c r="AA56" i="1" s="1"/>
  <c r="AB5" i="1"/>
  <c r="AB56" i="1" s="1"/>
  <c r="AC5" i="1"/>
  <c r="AC56" i="1" s="1"/>
  <c r="AD5" i="1"/>
  <c r="AD56" i="1" s="1"/>
  <c r="AE5" i="1"/>
  <c r="AE56" i="1" s="1"/>
  <c r="AF5" i="1"/>
  <c r="AF56" i="1" s="1"/>
  <c r="AG5" i="1"/>
  <c r="AG56" i="1" s="1"/>
  <c r="AH5" i="1"/>
  <c r="AH56" i="1" s="1"/>
  <c r="AI5" i="1"/>
  <c r="AI56" i="1" s="1"/>
  <c r="AJ5" i="1"/>
  <c r="AJ56" i="1" s="1"/>
  <c r="AK5" i="1"/>
  <c r="AK56" i="1" s="1"/>
  <c r="AL5" i="1"/>
  <c r="AL56" i="1" s="1"/>
  <c r="AM5" i="1"/>
  <c r="AM56" i="1" s="1"/>
  <c r="AN5" i="1"/>
  <c r="AN56" i="1" s="1"/>
  <c r="AO5" i="1"/>
  <c r="AO56" i="1" s="1"/>
  <c r="AP5" i="1"/>
  <c r="AP56" i="1" s="1"/>
  <c r="AQ5" i="1"/>
  <c r="AQ56" i="1" s="1"/>
  <c r="AR5" i="1"/>
  <c r="AR56" i="1" s="1"/>
  <c r="AS5" i="1"/>
  <c r="AS56" i="1" s="1"/>
  <c r="F5" i="1"/>
  <c r="F56" i="1" s="1"/>
  <c r="C29" i="1"/>
  <c r="C30" i="1"/>
  <c r="C31" i="1"/>
  <c r="C32" i="1"/>
  <c r="C33" i="1"/>
  <c r="C34" i="1"/>
  <c r="C35" i="1"/>
  <c r="B28" i="1"/>
  <c r="B29" i="1"/>
  <c r="B30" i="1"/>
  <c r="B31" i="1"/>
  <c r="B32" i="1"/>
  <c r="B33" i="1"/>
  <c r="B34" i="1"/>
  <c r="B35" i="1"/>
  <c r="B36" i="1"/>
  <c r="AQ100" i="1"/>
  <c r="AG101" i="1"/>
  <c r="AG100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32" i="1"/>
  <c r="AU32" i="1" s="1"/>
  <c r="A33" i="1"/>
  <c r="AU33" i="1" s="1"/>
  <c r="A34" i="1"/>
  <c r="AU34" i="1" s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B27" i="1"/>
  <c r="V59" i="1"/>
  <c r="V60" i="1"/>
  <c r="V61" i="1" s="1"/>
  <c r="W59" i="1"/>
  <c r="W60" i="1"/>
  <c r="W61" i="1" s="1"/>
  <c r="X59" i="1"/>
  <c r="X60" i="1"/>
  <c r="X61" i="1" s="1"/>
  <c r="Y59" i="1"/>
  <c r="Y60" i="1"/>
  <c r="Y61" i="1" s="1"/>
  <c r="Z59" i="1"/>
  <c r="Z60" i="1"/>
  <c r="Z61" i="1" s="1"/>
  <c r="AA59" i="1"/>
  <c r="AA60" i="1"/>
  <c r="AA61" i="1" s="1"/>
  <c r="AB59" i="1"/>
  <c r="AB60" i="1"/>
  <c r="AC59" i="1"/>
  <c r="AC60" i="1"/>
  <c r="AC61" i="1" s="1"/>
  <c r="AD59" i="1"/>
  <c r="AD60" i="1"/>
  <c r="AD61" i="1" s="1"/>
  <c r="AE59" i="1"/>
  <c r="AE60" i="1"/>
  <c r="AE61" i="1" s="1"/>
  <c r="AF59" i="1"/>
  <c r="AF60" i="1"/>
  <c r="AF61" i="1" s="1"/>
  <c r="AG59" i="1"/>
  <c r="AG60" i="1"/>
  <c r="AG61" i="1" s="1"/>
  <c r="AH59" i="1"/>
  <c r="AH60" i="1"/>
  <c r="AH61" i="1" s="1"/>
  <c r="AI59" i="1"/>
  <c r="AI60" i="1"/>
  <c r="AI61" i="1" s="1"/>
  <c r="AJ59" i="1"/>
  <c r="AJ60" i="1"/>
  <c r="AJ61" i="1" s="1"/>
  <c r="AK59" i="1"/>
  <c r="AK60" i="1"/>
  <c r="AK61" i="1" s="1"/>
  <c r="AL59" i="1"/>
  <c r="AL60" i="1"/>
  <c r="AL61" i="1" s="1"/>
  <c r="AM59" i="1"/>
  <c r="AM60" i="1"/>
  <c r="AM61" i="1" s="1"/>
  <c r="AN59" i="1"/>
  <c r="AN60" i="1"/>
  <c r="AN61" i="1" s="1"/>
  <c r="AO59" i="1"/>
  <c r="AO60" i="1"/>
  <c r="AO61" i="1" s="1"/>
  <c r="AP59" i="1"/>
  <c r="AP60" i="1"/>
  <c r="AP61" i="1" s="1"/>
  <c r="AQ59" i="1"/>
  <c r="AQ60" i="1"/>
  <c r="AQ61" i="1" s="1"/>
  <c r="AR59" i="1"/>
  <c r="AR60" i="1"/>
  <c r="AR61" i="1" s="1"/>
  <c r="AS59" i="1"/>
  <c r="AS60" i="1"/>
  <c r="AS61" i="1" s="1"/>
  <c r="M59" i="1"/>
  <c r="M60" i="1" s="1"/>
  <c r="M61" i="1" s="1"/>
  <c r="O59" i="1"/>
  <c r="O60" i="1" s="1"/>
  <c r="O61" i="1" s="1"/>
  <c r="P59" i="1"/>
  <c r="P60" i="1"/>
  <c r="P61" i="1" s="1"/>
  <c r="Q59" i="1"/>
  <c r="Q60" i="1"/>
  <c r="Q61" i="1" s="1"/>
  <c r="R59" i="1"/>
  <c r="R60" i="1"/>
  <c r="R61" i="1" s="1"/>
  <c r="S59" i="1"/>
  <c r="S60" i="1"/>
  <c r="S61" i="1" s="1"/>
  <c r="T59" i="1"/>
  <c r="T60" i="1"/>
  <c r="T61" i="1" s="1"/>
  <c r="U59" i="1"/>
  <c r="U60" i="1"/>
  <c r="U61" i="1" s="1"/>
  <c r="G62" i="1"/>
  <c r="G63" i="1" s="1"/>
  <c r="G64" i="1" s="1"/>
  <c r="H62" i="1"/>
  <c r="H63" i="1" s="1"/>
  <c r="H64" i="1" s="1"/>
  <c r="I62" i="1"/>
  <c r="I63" i="1" s="1"/>
  <c r="I64" i="1" s="1"/>
  <c r="J62" i="1"/>
  <c r="J63" i="1" s="1"/>
  <c r="J64" i="1" s="1"/>
  <c r="K62" i="1"/>
  <c r="K63" i="1" s="1"/>
  <c r="K64" i="1" s="1"/>
  <c r="L62" i="1"/>
  <c r="L63" i="1" s="1"/>
  <c r="L64" i="1" s="1"/>
  <c r="M62" i="1"/>
  <c r="M63" i="1" s="1"/>
  <c r="M64" i="1" s="1"/>
  <c r="N62" i="1"/>
  <c r="N63" i="1" s="1"/>
  <c r="N64" i="1" s="1"/>
  <c r="O62" i="1"/>
  <c r="O63" i="1" s="1"/>
  <c r="O64" i="1" s="1"/>
  <c r="P62" i="1"/>
  <c r="P63" i="1"/>
  <c r="P64" i="1" s="1"/>
  <c r="Q62" i="1"/>
  <c r="Q63" i="1"/>
  <c r="Q64" i="1" s="1"/>
  <c r="R62" i="1"/>
  <c r="R63" i="1"/>
  <c r="R64" i="1" s="1"/>
  <c r="S62" i="1"/>
  <c r="S63" i="1"/>
  <c r="S64" i="1" s="1"/>
  <c r="T62" i="1"/>
  <c r="T63" i="1"/>
  <c r="T64" i="1" s="1"/>
  <c r="U62" i="1"/>
  <c r="U63" i="1"/>
  <c r="U64" i="1" s="1"/>
  <c r="V62" i="1"/>
  <c r="V63" i="1"/>
  <c r="V64" i="1" s="1"/>
  <c r="W62" i="1"/>
  <c r="W63" i="1"/>
  <c r="W64" i="1" s="1"/>
  <c r="X62" i="1"/>
  <c r="X63" i="1"/>
  <c r="X64" i="1" s="1"/>
  <c r="Y62" i="1"/>
  <c r="Y63" i="1"/>
  <c r="Y64" i="1" s="1"/>
  <c r="Z62" i="1"/>
  <c r="Z63" i="1"/>
  <c r="Z64" i="1" s="1"/>
  <c r="AA62" i="1"/>
  <c r="AA63" i="1"/>
  <c r="AA64" i="1" s="1"/>
  <c r="AB62" i="1"/>
  <c r="AB63" i="1"/>
  <c r="AB64" i="1" s="1"/>
  <c r="AC62" i="1"/>
  <c r="AC63" i="1"/>
  <c r="AC64" i="1" s="1"/>
  <c r="AD62" i="1"/>
  <c r="AD63" i="1"/>
  <c r="AD64" i="1" s="1"/>
  <c r="AE62" i="1"/>
  <c r="AE63" i="1"/>
  <c r="AE64" i="1" s="1"/>
  <c r="AF62" i="1"/>
  <c r="AF63" i="1"/>
  <c r="AF64" i="1" s="1"/>
  <c r="AG62" i="1"/>
  <c r="AG63" i="1"/>
  <c r="AG64" i="1" s="1"/>
  <c r="AH62" i="1"/>
  <c r="AH63" i="1"/>
  <c r="AH64" i="1" s="1"/>
  <c r="AI62" i="1"/>
  <c r="AI63" i="1"/>
  <c r="AI64" i="1" s="1"/>
  <c r="AJ62" i="1"/>
  <c r="AJ63" i="1"/>
  <c r="AJ64" i="1" s="1"/>
  <c r="AK62" i="1"/>
  <c r="AK63" i="1"/>
  <c r="AK64" i="1" s="1"/>
  <c r="AL62" i="1"/>
  <c r="AL63" i="1"/>
  <c r="AL64" i="1" s="1"/>
  <c r="AM62" i="1"/>
  <c r="AM63" i="1"/>
  <c r="AM64" i="1" s="1"/>
  <c r="AN62" i="1"/>
  <c r="AN63" i="1"/>
  <c r="AN64" i="1" s="1"/>
  <c r="AO62" i="1"/>
  <c r="AO63" i="1"/>
  <c r="AO64" i="1" s="1"/>
  <c r="AP62" i="1"/>
  <c r="AP63" i="1"/>
  <c r="AP64" i="1" s="1"/>
  <c r="AQ62" i="1"/>
  <c r="AQ63" i="1"/>
  <c r="AQ64" i="1" s="1"/>
  <c r="AR62" i="1"/>
  <c r="AR63" i="1"/>
  <c r="AR64" i="1" s="1"/>
  <c r="AS62" i="1"/>
  <c r="AS63" i="1"/>
  <c r="AS64" i="1" s="1"/>
  <c r="F62" i="1"/>
  <c r="F63" i="1" s="1"/>
  <c r="F64" i="1" s="1"/>
  <c r="AB61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S9" i="7"/>
  <c r="AQ1" i="1"/>
  <c r="A29" i="1"/>
  <c r="AU29" i="1" s="1"/>
  <c r="A30" i="1"/>
  <c r="AU30" i="1" s="1"/>
  <c r="A31" i="1"/>
  <c r="AU31" i="1" s="1"/>
  <c r="AS14" i="7"/>
  <c r="A12" i="1"/>
  <c r="AU12" i="1" s="1"/>
  <c r="AS19" i="7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B15" i="1"/>
  <c r="B16" i="1"/>
  <c r="B17" i="1"/>
  <c r="B18" i="1"/>
  <c r="B19" i="1"/>
  <c r="B20" i="1"/>
  <c r="B21" i="1"/>
  <c r="B22" i="1"/>
  <c r="B23" i="1"/>
  <c r="B24" i="1"/>
  <c r="B25" i="1"/>
  <c r="B26" i="1"/>
  <c r="B7" i="1"/>
  <c r="B8" i="1"/>
  <c r="B9" i="1"/>
  <c r="B10" i="1"/>
  <c r="B11" i="1"/>
  <c r="B12" i="1"/>
  <c r="B13" i="1"/>
  <c r="B14" i="1"/>
  <c r="B18" i="33"/>
  <c r="B19" i="33"/>
  <c r="B20" i="33"/>
  <c r="B21" i="33"/>
  <c r="B22" i="33"/>
  <c r="B23" i="33"/>
  <c r="B24" i="33"/>
  <c r="B25" i="33"/>
  <c r="B26" i="33"/>
  <c r="B27" i="33"/>
  <c r="B28" i="33"/>
  <c r="B34" i="33"/>
  <c r="B8" i="33"/>
  <c r="B9" i="33"/>
  <c r="B10" i="33"/>
  <c r="B11" i="33"/>
  <c r="B13" i="33"/>
  <c r="B14" i="33"/>
  <c r="B15" i="33"/>
  <c r="B16" i="33"/>
  <c r="B1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7" i="33"/>
  <c r="A2" i="33"/>
  <c r="L59" i="1"/>
  <c r="L60" i="1" s="1"/>
  <c r="L61" i="1" s="1"/>
  <c r="F59" i="38"/>
  <c r="F60" i="38" s="1"/>
  <c r="F61" i="38" s="1"/>
  <c r="J28" i="33"/>
  <c r="A55" i="38"/>
  <c r="AU55" i="38" s="1"/>
  <c r="A47" i="38"/>
  <c r="AU47" i="38" s="1"/>
  <c r="A39" i="38"/>
  <c r="AU39" i="38" s="1"/>
  <c r="A46" i="40"/>
  <c r="AU46" i="40" s="1"/>
  <c r="A37" i="33"/>
  <c r="I43" i="33"/>
  <c r="K39" i="33"/>
  <c r="J32" i="33"/>
  <c r="A50" i="1"/>
  <c r="AU50" i="1" s="1"/>
  <c r="A55" i="40"/>
  <c r="AU55" i="40" s="1"/>
  <c r="A47" i="40"/>
  <c r="AU47" i="40" s="1"/>
  <c r="A43" i="33"/>
  <c r="J42" i="33"/>
  <c r="A52" i="1"/>
  <c r="AU52" i="1" s="1"/>
  <c r="A50" i="38"/>
  <c r="AU50" i="38" s="1"/>
  <c r="A49" i="40"/>
  <c r="AU49" i="40" s="1"/>
  <c r="A42" i="33"/>
  <c r="A38" i="40"/>
  <c r="AU38" i="40" s="1"/>
  <c r="A52" i="38"/>
  <c r="AU52" i="38" s="1"/>
  <c r="A39" i="40"/>
  <c r="AU39" i="40" s="1"/>
  <c r="A48" i="33"/>
  <c r="A45" i="38"/>
  <c r="AU45" i="38" s="1"/>
  <c r="J45" i="33"/>
  <c r="A38" i="33" l="1"/>
  <c r="A42" i="40"/>
  <c r="AU42" i="40" s="1"/>
  <c r="A51" i="1"/>
  <c r="AU51" i="1" s="1"/>
  <c r="A39" i="33"/>
  <c r="A12" i="40"/>
  <c r="A12" i="38"/>
  <c r="W65" i="40"/>
  <c r="W66" i="40" s="1"/>
  <c r="AU18" i="40"/>
  <c r="O65" i="40"/>
  <c r="O66" i="40" s="1"/>
  <c r="G65" i="40"/>
  <c r="G66" i="40" s="1"/>
  <c r="AU12" i="40"/>
  <c r="H65" i="40"/>
  <c r="H66" i="40" s="1"/>
  <c r="AU21" i="40"/>
  <c r="AU13" i="40"/>
  <c r="AU9" i="40"/>
  <c r="V65" i="40"/>
  <c r="V66" i="40" s="1"/>
  <c r="AD65" i="40"/>
  <c r="AD66" i="40" s="1"/>
  <c r="Y65" i="40"/>
  <c r="Y66" i="40" s="1"/>
  <c r="AC65" i="40"/>
  <c r="AC66" i="40" s="1"/>
  <c r="AB65" i="40"/>
  <c r="AB66" i="40" s="1"/>
  <c r="AA65" i="40"/>
  <c r="AA66" i="40" s="1"/>
  <c r="X65" i="40"/>
  <c r="X66" i="40" s="1"/>
  <c r="S65" i="40"/>
  <c r="S66" i="40" s="1"/>
  <c r="R65" i="40"/>
  <c r="R66" i="40" s="1"/>
  <c r="L65" i="40"/>
  <c r="L66" i="40" s="1"/>
  <c r="K65" i="40"/>
  <c r="K66" i="40" s="1"/>
  <c r="Z65" i="40"/>
  <c r="Z66" i="40" s="1"/>
  <c r="U65" i="40"/>
  <c r="U66" i="40" s="1"/>
  <c r="T65" i="40"/>
  <c r="T66" i="40" s="1"/>
  <c r="P65" i="40"/>
  <c r="P66" i="40" s="1"/>
  <c r="M65" i="40"/>
  <c r="M66" i="40" s="1"/>
  <c r="J65" i="40"/>
  <c r="J66" i="40" s="1"/>
  <c r="AU17" i="38"/>
  <c r="AU12" i="38"/>
  <c r="L65" i="38"/>
  <c r="L66" i="38" s="1"/>
  <c r="I65" i="38"/>
  <c r="I66" i="38" s="1"/>
  <c r="O65" i="38"/>
  <c r="O66" i="38" s="1"/>
  <c r="N65" i="38"/>
  <c r="N66" i="38" s="1"/>
  <c r="M65" i="38"/>
  <c r="M66" i="38" s="1"/>
  <c r="K65" i="38"/>
  <c r="K66" i="38" s="1"/>
  <c r="G65" i="38"/>
  <c r="G66" i="38" s="1"/>
  <c r="M65" i="1"/>
  <c r="M66" i="1" s="1"/>
  <c r="A7" i="1"/>
  <c r="AU7" i="1" s="1"/>
  <c r="AU6" i="38"/>
  <c r="A21" i="1"/>
  <c r="AU21" i="1" s="1"/>
  <c r="J8" i="33"/>
  <c r="AU7" i="38"/>
  <c r="N65" i="1"/>
  <c r="N66" i="1" s="1"/>
  <c r="O65" i="1"/>
  <c r="O66" i="1" s="1"/>
  <c r="L65" i="1"/>
  <c r="L66" i="1" s="1"/>
  <c r="I7" i="33"/>
  <c r="J17" i="33"/>
  <c r="D96" i="38"/>
  <c r="J49" i="33"/>
  <c r="J50" i="33"/>
  <c r="K9" i="33"/>
  <c r="S9" i="33" s="1"/>
  <c r="K29" i="33"/>
  <c r="K28" i="33"/>
  <c r="S28" i="33" s="1"/>
  <c r="K37" i="33"/>
  <c r="S37" i="33" s="1"/>
  <c r="U37" i="33" s="1"/>
  <c r="K10" i="33"/>
  <c r="K13" i="33"/>
  <c r="K23" i="33"/>
  <c r="S23" i="33" s="1"/>
  <c r="K44" i="33"/>
  <c r="K36" i="33"/>
  <c r="K16" i="33"/>
  <c r="S16" i="33" s="1"/>
  <c r="K26" i="33"/>
  <c r="S26" i="33" s="1"/>
  <c r="K43" i="33"/>
  <c r="S43" i="33" s="1"/>
  <c r="U43" i="33" s="1"/>
  <c r="K35" i="33"/>
  <c r="K21" i="33"/>
  <c r="K33" i="33"/>
  <c r="K14" i="33"/>
  <c r="K24" i="33"/>
  <c r="K49" i="33"/>
  <c r="K32" i="33"/>
  <c r="S32" i="33" s="1"/>
  <c r="U32" i="33" s="1"/>
  <c r="K25" i="33"/>
  <c r="S25" i="33" s="1"/>
  <c r="K17" i="33"/>
  <c r="K48" i="33"/>
  <c r="S48" i="33" s="1"/>
  <c r="U48" i="33" s="1"/>
  <c r="K40" i="33"/>
  <c r="K31" i="33"/>
  <c r="S31" i="33" s="1"/>
  <c r="U31" i="33" s="1"/>
  <c r="K38" i="33"/>
  <c r="K45" i="33"/>
  <c r="S45" i="33" s="1"/>
  <c r="U45" i="33" s="1"/>
  <c r="K11" i="33"/>
  <c r="S11" i="33" s="1"/>
  <c r="K50" i="33"/>
  <c r="K46" i="33"/>
  <c r="K7" i="33"/>
  <c r="K12" i="33"/>
  <c r="S12" i="33" s="1"/>
  <c r="K47" i="33"/>
  <c r="S47" i="33" s="1"/>
  <c r="U47" i="33" s="1"/>
  <c r="I24" i="33"/>
  <c r="A19" i="1"/>
  <c r="AU19" i="1" s="1"/>
  <c r="D96" i="40"/>
  <c r="A30" i="38"/>
  <c r="AU30" i="38" s="1"/>
  <c r="K18" i="33"/>
  <c r="K34" i="33"/>
  <c r="S34" i="33" s="1"/>
  <c r="U34" i="33" s="1"/>
  <c r="J41" i="33"/>
  <c r="I19" i="33"/>
  <c r="A14" i="1"/>
  <c r="AU14" i="1" s="1"/>
  <c r="A31" i="33"/>
  <c r="K20" i="33"/>
  <c r="S20" i="33" s="1"/>
  <c r="A41" i="40"/>
  <c r="AU41" i="40" s="1"/>
  <c r="A48" i="40"/>
  <c r="AU48" i="40" s="1"/>
  <c r="A11" i="1"/>
  <c r="AU11" i="1" s="1"/>
  <c r="A41" i="1"/>
  <c r="AU41" i="1" s="1"/>
  <c r="A45" i="1"/>
  <c r="AU45" i="1" s="1"/>
  <c r="A51" i="38"/>
  <c r="AU51" i="38" s="1"/>
  <c r="K8" i="33"/>
  <c r="A48" i="1"/>
  <c r="AU48" i="1" s="1"/>
  <c r="A37" i="40"/>
  <c r="AU37" i="40" s="1"/>
  <c r="J7" i="33"/>
  <c r="A37" i="38"/>
  <c r="AU37" i="38" s="1"/>
  <c r="A14" i="38"/>
  <c r="AU14" i="38" s="1"/>
  <c r="J21" i="33"/>
  <c r="K27" i="33"/>
  <c r="F65" i="1"/>
  <c r="F66" i="1" s="1"/>
  <c r="A35" i="1"/>
  <c r="AU35" i="1" s="1"/>
  <c r="D97" i="40"/>
  <c r="J29" i="33"/>
  <c r="J33" i="33"/>
  <c r="A49" i="33"/>
  <c r="I14" i="33"/>
  <c r="I65" i="1"/>
  <c r="I66" i="1" s="1"/>
  <c r="I17" i="33"/>
  <c r="K65" i="1"/>
  <c r="K66" i="1" s="1"/>
  <c r="J65" i="1"/>
  <c r="J66" i="1" s="1"/>
  <c r="H65" i="1"/>
  <c r="H66" i="1" s="1"/>
  <c r="G65" i="1"/>
  <c r="G66" i="1" s="1"/>
  <c r="I44" i="33"/>
  <c r="I13" i="33"/>
  <c r="I18" i="33"/>
  <c r="K19" i="33"/>
  <c r="K41" i="33"/>
  <c r="AT58" i="40"/>
  <c r="D98" i="40" s="1"/>
  <c r="K15" i="33"/>
  <c r="S15" i="33" s="1"/>
  <c r="AT58" i="38"/>
  <c r="D98" i="38" s="1"/>
  <c r="J13" i="33"/>
  <c r="J14" i="33"/>
  <c r="J22" i="33"/>
  <c r="S22" i="33" s="1"/>
  <c r="J35" i="33"/>
  <c r="J36" i="33"/>
  <c r="D97" i="38"/>
  <c r="J10" i="33"/>
  <c r="J27" i="33"/>
  <c r="J40" i="33"/>
  <c r="J39" i="33"/>
  <c r="S39" i="33" s="1"/>
  <c r="U39" i="33" s="1"/>
  <c r="A25" i="33"/>
  <c r="A19" i="38"/>
  <c r="AU19" i="38" s="1"/>
  <c r="A20" i="33"/>
  <c r="A16" i="40"/>
  <c r="AU16" i="40" s="1"/>
  <c r="A14" i="40"/>
  <c r="AU14" i="40" s="1"/>
  <c r="A15" i="38"/>
  <c r="AU15" i="38" s="1"/>
  <c r="A22" i="38"/>
  <c r="AU22" i="38" s="1"/>
  <c r="A24" i="33"/>
  <c r="A11" i="40"/>
  <c r="AU11" i="40" s="1"/>
  <c r="A15" i="1"/>
  <c r="AU15" i="1" s="1"/>
  <c r="A15" i="40"/>
  <c r="AU15" i="40" s="1"/>
  <c r="A22" i="1"/>
  <c r="AU22" i="1" s="1"/>
  <c r="A11" i="38"/>
  <c r="AU11" i="38" s="1"/>
  <c r="A22" i="40"/>
  <c r="AU22" i="40" s="1"/>
  <c r="A9" i="33"/>
  <c r="AT4" i="40"/>
  <c r="S42" i="33"/>
  <c r="U42" i="33" s="1"/>
  <c r="H59" i="40"/>
  <c r="H60" i="40" s="1"/>
  <c r="H61" i="40" s="1"/>
  <c r="N65" i="40"/>
  <c r="N66" i="40" s="1"/>
  <c r="D97" i="1"/>
  <c r="AT4" i="1"/>
  <c r="L59" i="40"/>
  <c r="L60" i="40" s="1"/>
  <c r="L61" i="40" s="1"/>
  <c r="F65" i="40"/>
  <c r="F66" i="40" s="1"/>
  <c r="K59" i="40"/>
  <c r="K60" i="40" s="1"/>
  <c r="K61" i="40" s="1"/>
  <c r="G59" i="40"/>
  <c r="G60" i="40" s="1"/>
  <c r="G61" i="40" s="1"/>
  <c r="J65" i="38"/>
  <c r="J66" i="38" s="1"/>
  <c r="H65" i="38"/>
  <c r="H66" i="38" s="1"/>
  <c r="G59" i="38"/>
  <c r="G60" i="38" s="1"/>
  <c r="G61" i="38" s="1"/>
  <c r="AT4" i="38"/>
  <c r="D96" i="1"/>
  <c r="I38" i="33"/>
  <c r="I21" i="33"/>
  <c r="I46" i="33"/>
  <c r="I30" i="33"/>
  <c r="S30" i="33" s="1"/>
  <c r="U30" i="33" s="1"/>
  <c r="AT58" i="1"/>
  <c r="D98" i="1" s="1"/>
  <c r="A18" i="38"/>
  <c r="AU18" i="38" s="1"/>
  <c r="A19" i="33"/>
  <c r="A18" i="1"/>
  <c r="AU18" i="1" s="1"/>
  <c r="A17" i="40"/>
  <c r="AU17" i="40" s="1"/>
  <c r="A10" i="40"/>
  <c r="AU10" i="40" s="1"/>
  <c r="A11" i="33"/>
  <c r="A10" i="1"/>
  <c r="AU10" i="1" s="1"/>
  <c r="A7" i="40"/>
  <c r="AU7" i="40" s="1"/>
  <c r="A8" i="33"/>
  <c r="A6" i="1"/>
  <c r="AU6" i="1" s="1"/>
  <c r="A7" i="33"/>
  <c r="A6" i="40"/>
  <c r="AU6" i="40" s="1"/>
  <c r="A49" i="38"/>
  <c r="AU49" i="38" s="1"/>
  <c r="A13" i="1"/>
  <c r="AU13" i="1" s="1"/>
  <c r="A13" i="38"/>
  <c r="AU13" i="38" s="1"/>
  <c r="A27" i="38"/>
  <c r="AU27" i="38" s="1"/>
  <c r="A25" i="40"/>
  <c r="AU25" i="40" s="1"/>
  <c r="A26" i="33"/>
  <c r="A22" i="33"/>
  <c r="A18" i="33"/>
  <c r="A14" i="33"/>
  <c r="A10" i="33"/>
  <c r="A50" i="33"/>
  <c r="A53" i="38"/>
  <c r="AU53" i="38" s="1"/>
  <c r="A44" i="38"/>
  <c r="AU44" i="38" s="1"/>
  <c r="A41" i="33"/>
  <c r="A16" i="38"/>
  <c r="AU16" i="38" s="1"/>
  <c r="A45" i="33"/>
  <c r="A36" i="1"/>
  <c r="AU36" i="1" s="1"/>
  <c r="A24" i="38"/>
  <c r="AU24" i="38" s="1"/>
  <c r="A35" i="38"/>
  <c r="AU35" i="38" s="1"/>
  <c r="A35" i="33"/>
  <c r="A44" i="33"/>
  <c r="A39" i="1"/>
  <c r="AU39" i="1" s="1"/>
  <c r="A36" i="33"/>
  <c r="A29" i="33"/>
  <c r="A53" i="1"/>
  <c r="AU53" i="1" s="1"/>
  <c r="A38" i="1"/>
  <c r="AU38" i="1" s="1"/>
  <c r="A54" i="38"/>
  <c r="AU54" i="38" s="1"/>
  <c r="A25" i="1"/>
  <c r="AU25" i="1" s="1"/>
  <c r="A21" i="38"/>
  <c r="AU21" i="38" s="1"/>
  <c r="A54" i="1"/>
  <c r="AU54" i="1" s="1"/>
  <c r="A40" i="1"/>
  <c r="AU40" i="1" s="1"/>
  <c r="A40" i="38"/>
  <c r="AU40" i="38" s="1"/>
  <c r="A20" i="38"/>
  <c r="AU20" i="38" s="1"/>
  <c r="A17" i="1"/>
  <c r="AU17" i="1" s="1"/>
  <c r="A9" i="38"/>
  <c r="AU9" i="38" s="1"/>
  <c r="A29" i="38"/>
  <c r="AU29" i="38" s="1"/>
  <c r="A24" i="40"/>
  <c r="AU24" i="40" s="1"/>
  <c r="A28" i="33"/>
  <c r="A44" i="40"/>
  <c r="AU44" i="40" s="1"/>
  <c r="A36" i="38"/>
  <c r="AU36" i="38" s="1"/>
  <c r="A43" i="40"/>
  <c r="AU43" i="40" s="1"/>
  <c r="A27" i="40"/>
  <c r="AU27" i="40" s="1"/>
  <c r="A17" i="33"/>
  <c r="A9" i="1"/>
  <c r="AU9" i="1" s="1"/>
  <c r="A34" i="38"/>
  <c r="AU34" i="38" s="1"/>
  <c r="A43" i="1"/>
  <c r="AU43" i="1" s="1"/>
  <c r="A46" i="38"/>
  <c r="AU46" i="38" s="1"/>
  <c r="A8" i="40"/>
  <c r="AU8" i="40" s="1"/>
  <c r="A8" i="38"/>
  <c r="AU8" i="38" s="1"/>
  <c r="A20" i="40"/>
  <c r="AU20" i="40" s="1"/>
  <c r="A54" i="40"/>
  <c r="AU54" i="40" s="1"/>
  <c r="A20" i="1"/>
  <c r="AU20" i="1" s="1"/>
  <c r="A47" i="33"/>
  <c r="S29" i="33" l="1"/>
  <c r="J52" i="33"/>
  <c r="K52" i="33"/>
  <c r="S46" i="33"/>
  <c r="U46" i="33" s="1"/>
  <c r="S27" i="33"/>
  <c r="S49" i="33"/>
  <c r="U49" i="33" s="1"/>
  <c r="S10" i="33"/>
  <c r="T10" i="33" s="1"/>
  <c r="S33" i="33"/>
  <c r="U33" i="33" s="1"/>
  <c r="S19" i="33"/>
  <c r="S24" i="33"/>
  <c r="S18" i="33"/>
  <c r="T18" i="33" s="1"/>
  <c r="S35" i="33"/>
  <c r="U35" i="33" s="1"/>
  <c r="S44" i="33"/>
  <c r="U44" i="33" s="1"/>
  <c r="S50" i="33"/>
  <c r="U50" i="33" s="1"/>
  <c r="S13" i="33"/>
  <c r="S8" i="33"/>
  <c r="T8" i="33" s="1"/>
  <c r="S21" i="33"/>
  <c r="S17" i="33"/>
  <c r="T17" i="33" s="1"/>
  <c r="S14" i="33"/>
  <c r="S7" i="33"/>
  <c r="E91" i="38"/>
  <c r="E89" i="38"/>
  <c r="E92" i="38"/>
  <c r="E101" i="38" s="1"/>
  <c r="E88" i="38"/>
  <c r="E90" i="38"/>
  <c r="E92" i="40"/>
  <c r="E101" i="40" s="1"/>
  <c r="E91" i="40"/>
  <c r="E90" i="40"/>
  <c r="E89" i="40"/>
  <c r="E88" i="40"/>
  <c r="AU58" i="40"/>
  <c r="E92" i="1"/>
  <c r="E89" i="1"/>
  <c r="E88" i="1"/>
  <c r="E91" i="1"/>
  <c r="E90" i="1"/>
  <c r="S40" i="33"/>
  <c r="S36" i="33"/>
  <c r="T24" i="33"/>
  <c r="S38" i="33"/>
  <c r="S41" i="33"/>
  <c r="U41" i="33" s="1"/>
  <c r="T34" i="33"/>
  <c r="T20" i="33"/>
  <c r="U20" i="33"/>
  <c r="T37" i="33"/>
  <c r="U24" i="33"/>
  <c r="T47" i="33"/>
  <c r="T46" i="33"/>
  <c r="T11" i="33"/>
  <c r="U11" i="33"/>
  <c r="T12" i="33"/>
  <c r="U12" i="33"/>
  <c r="T39" i="33"/>
  <c r="T22" i="33"/>
  <c r="U22" i="33"/>
  <c r="T32" i="33"/>
  <c r="T48" i="33"/>
  <c r="T9" i="33"/>
  <c r="U9" i="33"/>
  <c r="T35" i="33"/>
  <c r="T23" i="33"/>
  <c r="U23" i="33"/>
  <c r="T15" i="33"/>
  <c r="U15" i="33"/>
  <c r="T16" i="33"/>
  <c r="U16" i="33"/>
  <c r="T26" i="33"/>
  <c r="U26" i="33"/>
  <c r="T42" i="33"/>
  <c r="T30" i="33"/>
  <c r="T45" i="33"/>
  <c r="T28" i="33"/>
  <c r="U28" i="33"/>
  <c r="T25" i="33"/>
  <c r="U25" i="33"/>
  <c r="T43" i="33"/>
  <c r="T31" i="33"/>
  <c r="T29" i="33"/>
  <c r="U29" i="33"/>
  <c r="AU58" i="38"/>
  <c r="AU58" i="1"/>
  <c r="I52" i="33"/>
  <c r="T44" i="33" l="1"/>
  <c r="U17" i="33"/>
  <c r="T49" i="33"/>
  <c r="U10" i="33"/>
  <c r="T33" i="33"/>
  <c r="U8" i="33"/>
  <c r="T50" i="33"/>
  <c r="E100" i="38"/>
  <c r="F100" i="38" s="1"/>
  <c r="T40" i="33"/>
  <c r="U40" i="33"/>
  <c r="T38" i="33"/>
  <c r="U38" i="33"/>
  <c r="T36" i="33"/>
  <c r="U36" i="33"/>
  <c r="U7" i="33"/>
  <c r="E59" i="33"/>
  <c r="E58" i="33"/>
  <c r="E57" i="33"/>
  <c r="E56" i="33"/>
  <c r="E55" i="33"/>
  <c r="F101" i="38"/>
  <c r="T7" i="33"/>
  <c r="U18" i="33"/>
  <c r="T41" i="33"/>
  <c r="E100" i="40"/>
  <c r="F100" i="40" s="1"/>
  <c r="F101" i="40"/>
  <c r="T19" i="33"/>
  <c r="U19" i="33"/>
  <c r="T14" i="33"/>
  <c r="U14" i="33"/>
  <c r="T13" i="33"/>
  <c r="U13" i="33"/>
  <c r="T21" i="33"/>
  <c r="U21" i="33"/>
  <c r="T27" i="33"/>
  <c r="U27" i="33"/>
  <c r="D63" i="33"/>
  <c r="D62" i="33"/>
  <c r="S52" i="33"/>
  <c r="D64" i="33" s="1"/>
  <c r="E100" i="1"/>
  <c r="F100" i="1" s="1"/>
  <c r="E101" i="1"/>
  <c r="F89" i="40"/>
  <c r="H90" i="40"/>
  <c r="H88" i="40"/>
  <c r="E93" i="40"/>
  <c r="F93" i="40" s="1"/>
  <c r="F88" i="40"/>
  <c r="H92" i="40"/>
  <c r="H91" i="40"/>
  <c r="H89" i="40"/>
  <c r="F92" i="40"/>
  <c r="F90" i="40"/>
  <c r="F91" i="40"/>
  <c r="H88" i="38"/>
  <c r="E93" i="38"/>
  <c r="F93" i="38" s="1"/>
  <c r="F88" i="38"/>
  <c r="H91" i="38"/>
  <c r="H89" i="38"/>
  <c r="H90" i="38"/>
  <c r="H92" i="38"/>
  <c r="F89" i="38"/>
  <c r="F92" i="38"/>
  <c r="F91" i="38"/>
  <c r="F90" i="38"/>
  <c r="F89" i="1"/>
  <c r="H88" i="1"/>
  <c r="F88" i="1"/>
  <c r="H90" i="1"/>
  <c r="H92" i="1"/>
  <c r="E93" i="1"/>
  <c r="F93" i="1" s="1"/>
  <c r="H91" i="1"/>
  <c r="H89" i="1"/>
  <c r="F92" i="1"/>
  <c r="F90" i="1"/>
  <c r="F91" i="1"/>
  <c r="I92" i="38" l="1"/>
  <c r="G57" i="33"/>
  <c r="F58" i="33"/>
  <c r="G55" i="33"/>
  <c r="G56" i="33"/>
  <c r="E67" i="33"/>
  <c r="I88" i="38"/>
  <c r="I100" i="38"/>
  <c r="H100" i="38" s="1"/>
  <c r="I101" i="38"/>
  <c r="H101" i="38" s="1"/>
  <c r="I91" i="38"/>
  <c r="I89" i="38"/>
  <c r="I90" i="38"/>
  <c r="I91" i="1"/>
  <c r="I92" i="40"/>
  <c r="I88" i="40"/>
  <c r="I89" i="40"/>
  <c r="I91" i="40"/>
  <c r="I90" i="40"/>
  <c r="I101" i="40"/>
  <c r="H101" i="40" s="1"/>
  <c r="I100" i="40"/>
  <c r="H100" i="40" s="1"/>
  <c r="I88" i="1"/>
  <c r="I89" i="1"/>
  <c r="I100" i="1"/>
  <c r="H100" i="1" s="1"/>
  <c r="I90" i="1"/>
  <c r="I92" i="1"/>
  <c r="I101" i="1"/>
  <c r="H101" i="1" s="1"/>
  <c r="F101" i="1"/>
  <c r="G58" i="33" l="1"/>
  <c r="G59" i="33"/>
  <c r="F55" i="33"/>
  <c r="F59" i="33"/>
  <c r="F57" i="33"/>
  <c r="E66" i="33"/>
  <c r="F56" i="33"/>
  <c r="E60" i="33"/>
  <c r="F60" i="33" s="1"/>
  <c r="F67" i="33"/>
  <c r="H66" i="33" l="1"/>
  <c r="G66" i="33" s="1"/>
  <c r="H58" i="33"/>
  <c r="H55" i="33"/>
  <c r="H67" i="33"/>
  <c r="G67" i="33" s="1"/>
  <c r="F66" i="33"/>
  <c r="H59" i="33"/>
  <c r="H57" i="33"/>
  <c r="H56" i="33"/>
</calcChain>
</file>

<file path=xl/comments1.xml><?xml version="1.0" encoding="utf-8"?>
<comments xmlns="http://schemas.openxmlformats.org/spreadsheetml/2006/main">
  <authors>
    <author>USER</author>
    <author>eml</author>
  </authors>
  <commentList>
    <comment ref="C11" authorId="0" shapeId="0">
      <text>
        <r>
          <rPr>
            <sz val="8"/>
            <color indexed="81"/>
            <rFont val="Tahoma"/>
            <family val="2"/>
            <charset val="162"/>
          </rPr>
          <t xml:space="preserve">
Okul Adı, Ders Adı, Sınıf, Şube, Eğitim Öğretim Yılı, Dönem, Ders Öğretmeni, Branş ve Okul Müdürü gibi bilgilerinin veri girişinin yapıldığı ekrana yönlendirme yapar.</t>
        </r>
      </text>
    </comment>
    <comment ref="J11" authorId="1" shapeId="0">
      <text>
        <r>
          <rPr>
            <sz val="8"/>
            <color indexed="81"/>
            <rFont val="Tahoma"/>
            <family val="2"/>
            <charset val="162"/>
          </rPr>
          <t xml:space="preserve">
Sınıf Listesinin girilmesini sağlayan ekrana yönlendirme yapar.
</t>
        </r>
      </text>
    </comment>
    <comment ref="Q11" authorId="1" shapeId="0">
      <text>
        <r>
          <rPr>
            <sz val="8"/>
            <color indexed="81"/>
            <rFont val="Tahoma"/>
            <family val="2"/>
            <charset val="162"/>
          </rPr>
          <t xml:space="preserve">
Not Bareminin girilmesini sağlayan ekrana yönlendirme yapar.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162"/>
          </rPr>
          <t>1. Sınav veri girişlerinin yapıldığı ve 1. Sınav Analizinin gösterildiği ekrana yönlendirme yapar.</t>
        </r>
      </text>
    </comment>
    <comment ref="J18" authorId="0" shapeId="0">
      <text>
        <r>
          <rPr>
            <sz val="8"/>
            <color indexed="81"/>
            <rFont val="Tahoma"/>
            <family val="2"/>
            <charset val="162"/>
          </rPr>
          <t>2. Sınav veri girişlerinin yapıldığı ve 2. Sınav Analizinin gösterildiği ekrana yönlendirme yapar.</t>
        </r>
      </text>
    </comment>
    <comment ref="Q18" authorId="0" shapeId="0">
      <text>
        <r>
          <rPr>
            <sz val="8"/>
            <color indexed="81"/>
            <rFont val="Tahoma"/>
            <family val="2"/>
            <charset val="162"/>
          </rPr>
          <t>3. Sınav veri girişlerinin yapıldığı ve 3. Sınav Analizinin gösterildiği ekrana yönlendirme yapar.</t>
        </r>
      </text>
    </comment>
    <comment ref="C23" authorId="0" shapeId="0">
      <text>
        <r>
          <rPr>
            <sz val="8"/>
            <color indexed="81"/>
            <rFont val="Tahoma"/>
            <family val="2"/>
            <charset val="162"/>
          </rPr>
          <t>Dönem Sonu Not Çizelgesi ve Dönem Sonu Not Analizlerinin gösterildiği ekrana yönlendirme yapar.</t>
        </r>
      </text>
    </comment>
  </commentList>
</comments>
</file>

<file path=xl/sharedStrings.xml><?xml version="1.0" encoding="utf-8"?>
<sst xmlns="http://schemas.openxmlformats.org/spreadsheetml/2006/main" count="207" uniqueCount="113">
  <si>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</si>
  <si>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</si>
  <si>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</si>
  <si>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</si>
  <si>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</si>
  <si>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</si>
  <si>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</si>
  <si>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</si>
  <si>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</si>
  <si>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</si>
  <si>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</si>
  <si>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</si>
  <si>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</si>
  <si>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</si>
  <si>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</si>
  <si>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</si>
  <si>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</si>
  <si>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</si>
  <si>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</si>
  <si>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</si>
  <si>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</si>
  <si>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</si>
  <si>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</si>
  <si>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</si>
  <si>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</si>
  <si>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</si>
  <si>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</si>
  <si>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</si>
  <si>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</si>
  <si>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</si>
  <si>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</si>
  <si>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</si>
  <si>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</si>
  <si>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</si>
  <si>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</si>
  <si>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</si>
  <si>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</si>
  <si>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TOPLAM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</si>
  <si>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</si>
  <si>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</si>
  <si>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</si>
  <si>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</si>
  <si>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</si>
  <si>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</si>
  <si>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</si>
  <si>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</si>
  <si>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</si>
  <si>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</si>
  <si>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</si>
  <si>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</si>
  <si>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</si>
  <si>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</si>
  <si>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</si>
  <si>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</si>
  <si>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</si>
  <si>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</si>
  <si>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</si>
  <si>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</si>
  <si>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2. SINAV NOT DAĞILIMININ ÖĞRENCİ SAYISI BAZINDA GÖSTERİMİ</t>
  </si>
  <si>
    <t>3. SINAV SINIF BAŞARISININ YÜZDELİK GÖSTERİMİ</t>
  </si>
  <si>
    <t>3. SINAV NOT DAĞILIMININ YÜZDELİK GÖSTERİMİ</t>
  </si>
  <si>
    <t>3. SINAV NOT DAĞILIMININ ÖĞRENCİ SAYISI BAZINDA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</si>
  <si>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</si>
  <si>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</si>
  <si>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</si>
  <si>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</si>
  <si>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</si>
  <si>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</si>
  <si>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</si>
  <si>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1. SINAV
ORT.</t>
  </si>
  <si>
    <t>2. SINAV
ORT.</t>
  </si>
  <si>
    <t>3. SINAV
ORT.</t>
  </si>
  <si>
    <t>D.ÖDEVİ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</si>
  <si>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</si>
  <si>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</si>
  <si>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</si>
  <si>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</si>
  <si>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</si>
  <si>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</si>
  <si>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</si>
  <si>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</si>
  <si>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</si>
  <si>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</si>
  <si>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 PERF</t>
  </si>
  <si>
    <t>2. PERF</t>
  </si>
  <si>
    <t>3. PERF</t>
  </si>
  <si>
    <t>1. PERF
ORT.</t>
  </si>
  <si>
    <t>2. PERF
ORT.</t>
  </si>
  <si>
    <t>3. PERF
ORT.</t>
  </si>
  <si>
    <t xml:space="preserve">70,00-84,99 ARASI </t>
  </si>
  <si>
    <t>85,00-100 ARASI</t>
  </si>
  <si>
    <t>60,00-69,99 ARASI</t>
  </si>
  <si>
    <t>50,00-59,99 ARASI</t>
  </si>
  <si>
    <t>0-49,99</t>
  </si>
  <si>
    <t>PEKİYİ</t>
  </si>
  <si>
    <t>İYİ</t>
  </si>
  <si>
    <t>ORTA</t>
  </si>
  <si>
    <t>GEÇER</t>
  </si>
  <si>
    <t>GEÇMEZ</t>
  </si>
  <si>
    <t>NOT
Yuv.</t>
  </si>
  <si>
    <t>NOT
YUV.</t>
  </si>
  <si>
    <t>50,00-59,99</t>
  </si>
  <si>
    <t>PROJE
ÖDEVİ</t>
  </si>
  <si>
    <t>1. UYG</t>
  </si>
  <si>
    <t>2. UYG</t>
  </si>
  <si>
    <t>3. UYG</t>
  </si>
  <si>
    <t>ORT</t>
  </si>
  <si>
    <t>1. UYG ORT.</t>
  </si>
  <si>
    <t>2. UYG ORT.</t>
  </si>
  <si>
    <t>3. UYG ORT.</t>
  </si>
  <si>
    <t>M.AKİF ERSOY MESLEKİ VE TEKNİK ANADOLU LİSESİ</t>
  </si>
  <si>
    <t>2018 - 2019</t>
  </si>
  <si>
    <t>NAZMİ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</si>
</sst>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>
    <font>
      <sz val="10"/>
      <name val="Arial Tur"/>
      <charset val="162"/>
    </font>
    <font>
      <sz val="8"/>
      <name val="Arial"/>
      <family val="2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i/>
      <sz val="8"/>
      <color indexed="63"/>
      <name val="Arial"/>
      <family val="2"/>
      <charset val="162"/>
    </font>
    <font>
      <b/>
      <sz val="11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b/>
      <sz val="12"/>
      <name val="Arial Tur"/>
      <charset val="162"/>
    </font>
    <font>
      <sz val="24"/>
      <name val="Arial Tur"/>
      <charset val="162"/>
    </font>
    <font>
      <sz val="10"/>
      <color indexed="18"/>
      <name val="Arial Tur"/>
      <charset val="162"/>
    </font>
    <font>
      <b/>
      <sz val="10"/>
      <color indexed="8"/>
      <name val="Arial Tur"/>
      <charset val="162"/>
    </font>
    <font>
      <sz val="10"/>
      <color indexed="63"/>
      <name val="Arial Tur"/>
      <charset val="162"/>
    </font>
    <font>
      <b/>
      <sz val="10"/>
      <color indexed="63"/>
      <name val="Arial Tur"/>
      <charset val="162"/>
    </font>
    <font>
      <u/>
      <sz val="10"/>
      <color indexed="12"/>
      <name val="Arial Tur"/>
      <charset val="162"/>
    </font>
    <font>
      <b/>
      <sz val="8"/>
      <color indexed="63"/>
      <name val="Arial"/>
      <family val="2"/>
      <charset val="162"/>
    </font>
    <font>
      <b/>
      <sz val="8"/>
      <name val="Arial"/>
      <family val="2"/>
      <charset val="162"/>
    </font>
    <font>
      <sz val="10"/>
      <name val="Arial Tur"/>
      <charset val="162"/>
    </font>
    <font>
      <b/>
      <i/>
      <sz val="12"/>
      <name val="Arial Tur"/>
      <charset val="162"/>
    </font>
    <font>
      <b/>
      <i/>
      <sz val="14"/>
      <color indexed="10"/>
      <name val="Arial Tur"/>
      <charset val="162"/>
    </font>
    <font>
      <sz val="10"/>
      <color indexed="63"/>
      <name val="Arial"/>
      <family val="2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0"/>
      <color indexed="8"/>
      <name val="Arial Tur"/>
      <charset val="162"/>
    </font>
    <font>
      <b/>
      <u/>
      <sz val="14"/>
      <color indexed="8"/>
      <name val="Arial Tur"/>
      <charset val="162"/>
    </font>
    <font>
      <b/>
      <sz val="8"/>
      <color indexed="8"/>
      <name val="Arial Tur"/>
      <charset val="162"/>
    </font>
    <font>
      <b/>
      <sz val="8"/>
      <color indexed="8"/>
      <name val="Arial"/>
      <family val="2"/>
      <charset val="162"/>
    </font>
    <font>
      <b/>
      <i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name val="Arial Tur"/>
      <charset val="162"/>
    </font>
    <font>
      <sz val="10"/>
      <name val="Arial Tur"/>
      <charset val="162"/>
    </font>
    <font>
      <b/>
      <sz val="18"/>
      <color indexed="8"/>
      <name val="Arial Tur"/>
      <charset val="162"/>
    </font>
    <font>
      <b/>
      <sz val="18"/>
      <name val="Arial Tur"/>
      <charset val="162"/>
    </font>
    <font>
      <b/>
      <sz val="10"/>
      <name val="Arial"/>
      <family val="2"/>
      <charset val="162"/>
    </font>
    <font>
      <sz val="20"/>
      <color indexed="8"/>
      <name val="Arial Tur"/>
      <charset val="162"/>
    </font>
    <font>
      <b/>
      <sz val="9"/>
      <color indexed="8"/>
      <name val="Arial Tur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 Tur"/>
      <charset val="162"/>
    </font>
    <font>
      <b/>
      <sz val="12"/>
      <color indexed="8"/>
      <name val="Arial Tur"/>
      <charset val="162"/>
    </font>
    <font>
      <b/>
      <sz val="12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8"/>
      <color indexed="8"/>
      <name val="Arial Tur"/>
      <charset val="162"/>
    </font>
    <font>
      <sz val="8"/>
      <color indexed="81"/>
      <name val="Tahoma"/>
      <family val="2"/>
      <charset val="162"/>
    </font>
    <font>
      <b/>
      <u/>
      <sz val="12"/>
      <color indexed="8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 Tur"/>
      <charset val="162"/>
    </font>
    <font>
      <b/>
      <sz val="14"/>
      <color indexed="9"/>
      <name val="Arial Tur"/>
      <charset val="162"/>
    </font>
    <font>
      <sz val="10"/>
      <color indexed="9"/>
      <name val="Arial Tur"/>
      <charset val="162"/>
    </font>
    <font>
      <b/>
      <sz val="24"/>
      <color indexed="9"/>
      <name val="Arial Tur"/>
      <charset val="162"/>
    </font>
    <font>
      <sz val="24"/>
      <color indexed="9"/>
      <name val="Arial Tur"/>
      <charset val="162"/>
    </font>
    <font>
      <b/>
      <u/>
      <sz val="12"/>
      <name val="Arial Tur"/>
      <charset val="162"/>
    </font>
    <font>
      <b/>
      <sz val="10"/>
      <color theme="1"/>
      <name val="Arial Narrow"/>
      <family val="2"/>
      <charset val="162"/>
    </font>
    <font>
      <b/>
      <sz val="10"/>
      <name val="Arial Narrow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02">
    <xf numFmtId="0" fontId="0" fillId="0" borderId="0" xfId="0"/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8" fillId="3" borderId="0" xfId="0" applyFont="1" applyFill="1" applyAlignment="1">
      <alignment horizontal="center" vertical="center" wrapText="1"/>
    </xf>
    <xf numFmtId="0" fontId="0" fillId="2" borderId="0" xfId="0" applyFill="1"/>
    <xf numFmtId="0" fontId="26" fillId="2" borderId="1" xfId="0" applyNumberFormat="1" applyFont="1" applyFill="1" applyBorder="1" applyAlignment="1" applyProtection="1">
      <alignment horizontal="center" textRotation="90" wrapText="1"/>
    </xf>
    <xf numFmtId="1" fontId="27" fillId="2" borderId="1" xfId="0" applyNumberFormat="1" applyFont="1" applyFill="1" applyBorder="1" applyAlignment="1" applyProtection="1">
      <alignment horizontal="center" vertical="center" wrapText="1"/>
    </xf>
    <xf numFmtId="2" fontId="27" fillId="2" borderId="1" xfId="0" applyNumberFormat="1" applyFont="1" applyFill="1" applyBorder="1" applyAlignment="1" applyProtection="1">
      <alignment horizontal="center" vertical="center" wrapText="1"/>
    </xf>
    <xf numFmtId="1" fontId="29" fillId="2" borderId="1" xfId="0" applyNumberFormat="1" applyFont="1" applyFill="1" applyBorder="1" applyAlignment="1" applyProtection="1">
      <alignment horizontal="center" vertical="center" wrapText="1"/>
    </xf>
    <xf numFmtId="2" fontId="26" fillId="2" borderId="1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/>
    <xf numFmtId="0" fontId="7" fillId="2" borderId="0" xfId="0" applyFont="1" applyFill="1" applyAlignment="1" applyProtection="1">
      <alignment horizontal="center" vertical="center" wrapText="1"/>
    </xf>
    <xf numFmtId="1" fontId="29" fillId="4" borderId="1" xfId="0" applyNumberFormat="1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>
      <alignment horizontal="center" vertical="center" textRotation="90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NumberFormat="1" applyFont="1" applyFill="1" applyBorder="1" applyAlignment="1" applyProtection="1">
      <alignment horizontal="center" vertical="center" textRotation="90" wrapText="1"/>
    </xf>
    <xf numFmtId="0" fontId="15" fillId="5" borderId="1" xfId="0" applyFont="1" applyFill="1" applyBorder="1" applyAlignment="1" applyProtection="1">
      <alignment horizontal="center" vertical="center" wrapText="1" shrinkToFit="1"/>
    </xf>
    <xf numFmtId="1" fontId="29" fillId="5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0" fillId="2" borderId="0" xfId="0" applyFill="1" applyAlignment="1" applyProtection="1">
      <alignment horizontal="center" vertical="center" wrapText="1" shrinkToFit="1"/>
    </xf>
    <xf numFmtId="0" fontId="0" fillId="2" borderId="0" xfId="0" applyFill="1" applyAlignment="1" applyProtection="1">
      <alignment horizontal="center" vertical="center" textRotation="90" wrapText="1" shrinkToFit="1"/>
    </xf>
    <xf numFmtId="0" fontId="0" fillId="3" borderId="0" xfId="0" applyFill="1" applyAlignment="1" applyProtection="1">
      <alignment vertical="center" wrapText="1"/>
    </xf>
    <xf numFmtId="0" fontId="19" fillId="2" borderId="0" xfId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/>
    <xf numFmtId="0" fontId="18" fillId="2" borderId="0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 shrinkToFit="1"/>
    </xf>
    <xf numFmtId="0" fontId="15" fillId="8" borderId="1" xfId="0" applyFont="1" applyFill="1" applyBorder="1" applyAlignment="1" applyProtection="1">
      <alignment horizontal="center" vertical="center" textRotation="90" wrapText="1" shrinkToFit="1"/>
    </xf>
    <xf numFmtId="0" fontId="28" fillId="8" borderId="1" xfId="0" applyNumberFormat="1" applyFont="1" applyFill="1" applyBorder="1" applyAlignment="1" applyProtection="1">
      <alignment horizontal="center" vertical="center" shrinkToFit="1"/>
    </xf>
    <xf numFmtId="0" fontId="26" fillId="8" borderId="1" xfId="0" applyNumberFormat="1" applyFont="1" applyFill="1" applyBorder="1" applyAlignment="1" applyProtection="1">
      <alignment horizontal="center" vertical="center" shrinkToFit="1"/>
    </xf>
    <xf numFmtId="49" fontId="0" fillId="5" borderId="1" xfId="0" applyNumberFormat="1" applyFill="1" applyBorder="1" applyAlignment="1" applyProtection="1">
      <alignment vertical="center" wrapText="1" shrinkToFi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NumberFormat="1" applyFont="1" applyBorder="1" applyAlignment="1" applyProtection="1">
      <alignment horizontal="center" vertical="center" wrapText="1"/>
    </xf>
    <xf numFmtId="0" fontId="41" fillId="0" borderId="1" xfId="0" applyNumberFormat="1" applyFont="1" applyBorder="1" applyAlignment="1" applyProtection="1">
      <alignment horizontal="center" vertical="center" shrinkToFit="1"/>
    </xf>
    <xf numFmtId="1" fontId="41" fillId="0" borderId="1" xfId="0" applyNumberFormat="1" applyFont="1" applyBorder="1" applyAlignment="1" applyProtection="1">
      <alignment horizontal="center" vertical="center" shrinkToFit="1"/>
    </xf>
    <xf numFmtId="2" fontId="29" fillId="0" borderId="1" xfId="0" applyNumberFormat="1" applyFont="1" applyBorder="1" applyAlignment="1" applyProtection="1">
      <alignment horizontal="center" vertical="center" shrinkToFit="1"/>
    </xf>
    <xf numFmtId="1" fontId="29" fillId="0" borderId="1" xfId="0" applyNumberFormat="1" applyFont="1" applyBorder="1" applyAlignment="1" applyProtection="1">
      <alignment horizontal="center" vertical="center" shrinkToFit="1"/>
    </xf>
    <xf numFmtId="0" fontId="25" fillId="9" borderId="1" xfId="0" applyFont="1" applyFill="1" applyBorder="1" applyAlignment="1" applyProtection="1">
      <alignment horizontal="center" vertical="center" wrapText="1" shrinkToFit="1"/>
    </xf>
    <xf numFmtId="0" fontId="25" fillId="9" borderId="2" xfId="0" applyFont="1" applyFill="1" applyBorder="1" applyAlignment="1" applyProtection="1">
      <alignment horizontal="center" vertical="center" wrapText="1" shrinkToFit="1"/>
    </xf>
    <xf numFmtId="0" fontId="16" fillId="2" borderId="0" xfId="0" applyNumberFormat="1" applyFont="1" applyFill="1" applyBorder="1" applyAlignment="1" applyProtection="1">
      <alignment wrapText="1"/>
    </xf>
    <xf numFmtId="2" fontId="26" fillId="2" borderId="1" xfId="0" applyNumberFormat="1" applyFont="1" applyFill="1" applyBorder="1" applyAlignment="1" applyProtection="1">
      <alignment horizontal="center" textRotation="90" wrapText="1"/>
    </xf>
    <xf numFmtId="1" fontId="26" fillId="2" borderId="1" xfId="0" applyNumberFormat="1" applyFont="1" applyFill="1" applyBorder="1" applyAlignment="1" applyProtection="1">
      <alignment horizontal="center" textRotation="90" wrapText="1"/>
    </xf>
    <xf numFmtId="2" fontId="26" fillId="2" borderId="3" xfId="0" applyNumberFormat="1" applyFont="1" applyFill="1" applyBorder="1" applyAlignment="1" applyProtection="1">
      <alignment horizontal="center" textRotation="90" wrapText="1"/>
    </xf>
    <xf numFmtId="2" fontId="26" fillId="2" borderId="4" xfId="0" applyNumberFormat="1" applyFont="1" applyFill="1" applyBorder="1" applyAlignment="1" applyProtection="1">
      <alignment horizontal="center" textRotation="90" wrapText="1"/>
    </xf>
    <xf numFmtId="1" fontId="26" fillId="2" borderId="4" xfId="0" applyNumberFormat="1" applyFont="1" applyFill="1" applyBorder="1" applyAlignment="1" applyProtection="1">
      <alignment horizontal="center" textRotation="90" wrapText="1"/>
    </xf>
    <xf numFmtId="2" fontId="26" fillId="4" borderId="3" xfId="0" applyNumberFormat="1" applyFont="1" applyFill="1" applyBorder="1" applyAlignment="1" applyProtection="1">
      <alignment horizontal="center" textRotation="90" wrapText="1"/>
    </xf>
    <xf numFmtId="2" fontId="26" fillId="4" borderId="5" xfId="0" applyNumberFormat="1" applyFont="1" applyFill="1" applyBorder="1" applyAlignment="1" applyProtection="1">
      <alignment horizontal="center" textRotation="90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textRotation="90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0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wrapText="1"/>
    </xf>
    <xf numFmtId="0" fontId="0" fillId="2" borderId="0" xfId="0" applyFill="1" applyProtection="1"/>
    <xf numFmtId="2" fontId="1" fillId="2" borderId="6" xfId="0" applyNumberFormat="1" applyFont="1" applyFill="1" applyBorder="1" applyAlignment="1" applyProtection="1">
      <alignment horizontal="center" wrapText="1"/>
    </xf>
    <xf numFmtId="2" fontId="16" fillId="2" borderId="0" xfId="0" applyNumberFormat="1" applyFont="1" applyFill="1" applyBorder="1" applyAlignment="1" applyProtection="1">
      <alignment wrapText="1"/>
    </xf>
    <xf numFmtId="0" fontId="16" fillId="2" borderId="0" xfId="0" applyNumberFormat="1" applyFont="1" applyFill="1" applyBorder="1" applyAlignment="1" applyProtection="1">
      <alignment horizontal="right" vertical="center" wrapText="1"/>
    </xf>
    <xf numFmtId="2" fontId="16" fillId="2" borderId="0" xfId="0" applyNumberFormat="1" applyFont="1" applyFill="1" applyBorder="1" applyAlignment="1" applyProtection="1">
      <alignment horizontal="right" wrapText="1"/>
    </xf>
    <xf numFmtId="0" fontId="1" fillId="2" borderId="7" xfId="0" applyNumberFormat="1" applyFont="1" applyFill="1" applyBorder="1" applyAlignment="1" applyProtection="1">
      <alignment horizontal="right"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Protection="1"/>
    <xf numFmtId="0" fontId="0" fillId="2" borderId="0" xfId="0" applyFill="1" applyAlignment="1" applyProtection="1"/>
    <xf numFmtId="0" fontId="25" fillId="4" borderId="1" xfId="0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 textRotation="90"/>
    </xf>
    <xf numFmtId="0" fontId="49" fillId="2" borderId="0" xfId="0" applyFont="1" applyFill="1" applyProtection="1"/>
    <xf numFmtId="0" fontId="49" fillId="2" borderId="9" xfId="0" applyFont="1" applyFill="1" applyBorder="1" applyProtection="1"/>
    <xf numFmtId="0" fontId="49" fillId="2" borderId="10" xfId="0" applyFont="1" applyFill="1" applyBorder="1" applyProtection="1"/>
    <xf numFmtId="0" fontId="49" fillId="2" borderId="11" xfId="0" applyFont="1" applyFill="1" applyBorder="1" applyProtection="1"/>
    <xf numFmtId="0" fontId="0" fillId="3" borderId="12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23" fillId="3" borderId="0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44" fillId="2" borderId="16" xfId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6" xfId="0" applyFill="1" applyBorder="1" applyProtection="1"/>
    <xf numFmtId="0" fontId="0" fillId="2" borderId="15" xfId="0" applyFill="1" applyBorder="1" applyAlignment="1" applyProtection="1">
      <alignment horizontal="center" vertical="center"/>
    </xf>
    <xf numFmtId="0" fontId="44" fillId="2" borderId="0" xfId="1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7" fillId="3" borderId="10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/>
    </xf>
    <xf numFmtId="0" fontId="22" fillId="2" borderId="12" xfId="0" applyFont="1" applyFill="1" applyBorder="1" applyAlignment="1" applyProtection="1"/>
    <xf numFmtId="0" fontId="22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0" fillId="2" borderId="14" xfId="0" applyFill="1" applyBorder="1" applyAlignment="1" applyProtection="1"/>
    <xf numFmtId="0" fontId="0" fillId="2" borderId="16" xfId="0" applyFill="1" applyBorder="1" applyAlignment="1" applyProtection="1"/>
    <xf numFmtId="0" fontId="0" fillId="2" borderId="9" xfId="0" applyFill="1" applyBorder="1" applyAlignment="1" applyProtection="1"/>
    <xf numFmtId="0" fontId="0" fillId="2" borderId="10" xfId="0" applyFill="1" applyBorder="1" applyAlignment="1" applyProtection="1"/>
    <xf numFmtId="0" fontId="0" fillId="3" borderId="11" xfId="0" applyFill="1" applyBorder="1" applyAlignment="1" applyProtection="1">
      <alignment horizontal="center" vertical="center"/>
    </xf>
    <xf numFmtId="0" fontId="23" fillId="2" borderId="0" xfId="0" applyFont="1" applyFill="1" applyProtection="1"/>
    <xf numFmtId="0" fontId="0" fillId="3" borderId="16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vertic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42" fillId="2" borderId="6" xfId="0" applyFont="1" applyFill="1" applyBorder="1" applyAlignment="1" applyProtection="1">
      <alignment horizontal="center" vertical="center"/>
    </xf>
    <xf numFmtId="0" fontId="42" fillId="2" borderId="8" xfId="0" applyFont="1" applyFill="1" applyBorder="1" applyAlignment="1" applyProtection="1">
      <alignment horizontal="center" vertical="center"/>
    </xf>
    <xf numFmtId="2" fontId="42" fillId="2" borderId="7" xfId="0" applyNumberFormat="1" applyFont="1" applyFill="1" applyBorder="1" applyAlignment="1" applyProtection="1">
      <alignment horizontal="right" vertical="center"/>
    </xf>
    <xf numFmtId="2" fontId="42" fillId="2" borderId="8" xfId="0" applyNumberFormat="1" applyFont="1" applyFill="1" applyBorder="1" applyAlignment="1" applyProtection="1">
      <alignment horizontal="center" vertical="center"/>
    </xf>
    <xf numFmtId="0" fontId="46" fillId="2" borderId="0" xfId="0" applyNumberFormat="1" applyFont="1" applyFill="1" applyBorder="1" applyAlignment="1" applyProtection="1">
      <alignment horizontal="right" vertical="center" wrapText="1"/>
    </xf>
    <xf numFmtId="0" fontId="16" fillId="2" borderId="17" xfId="0" applyNumberFormat="1" applyFont="1" applyFill="1" applyBorder="1" applyAlignment="1" applyProtection="1">
      <alignment horizontal="center" vertical="center" wrapText="1"/>
    </xf>
    <xf numFmtId="0" fontId="46" fillId="2" borderId="0" xfId="0" applyNumberFormat="1" applyFont="1" applyFill="1" applyBorder="1" applyAlignment="1" applyProtection="1">
      <alignment horizontal="center" vertical="center" textRotation="90" wrapText="1"/>
    </xf>
    <xf numFmtId="0" fontId="38" fillId="7" borderId="18" xfId="0" applyFont="1" applyFill="1" applyBorder="1" applyAlignment="1" applyProtection="1">
      <alignment vertical="center"/>
    </xf>
    <xf numFmtId="0" fontId="38" fillId="7" borderId="19" xfId="0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8" fillId="1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1" xfId="0" applyFont="1" applyFill="1" applyBorder="1" applyAlignment="1" applyProtection="1">
      <alignment horizontal="center" textRotation="90" shrinkToFit="1"/>
      <protection locked="0"/>
    </xf>
    <xf numFmtId="14" fontId="2" fillId="6" borderId="1" xfId="0" applyNumberFormat="1" applyFont="1" applyFill="1" applyBorder="1" applyAlignment="1" applyProtection="1">
      <alignment horizontal="center" textRotation="90" shrinkToFit="1"/>
      <protection locked="0"/>
    </xf>
    <xf numFmtId="0" fontId="41" fillId="0" borderId="1" xfId="0" applyFont="1" applyBorder="1" applyAlignment="1" applyProtection="1">
      <alignment horizontal="center" vertical="center" shrinkToFit="1"/>
      <protection locked="0"/>
    </xf>
    <xf numFmtId="0" fontId="41" fillId="0" borderId="20" xfId="0" applyFont="1" applyBorder="1" applyAlignment="1" applyProtection="1">
      <alignment horizontal="center" vertical="center" shrinkToFit="1"/>
      <protection locked="0"/>
    </xf>
    <xf numFmtId="0" fontId="29" fillId="2" borderId="1" xfId="0" applyFont="1" applyFill="1" applyBorder="1" applyAlignment="1" applyProtection="1">
      <alignment vertical="center"/>
    </xf>
    <xf numFmtId="1" fontId="26" fillId="11" borderId="20" xfId="0" applyNumberFormat="1" applyFont="1" applyFill="1" applyBorder="1" applyAlignment="1" applyProtection="1">
      <alignment horizontal="center" vertical="center" wrapText="1" shrinkToFit="1"/>
    </xf>
    <xf numFmtId="0" fontId="25" fillId="11" borderId="20" xfId="0" applyFont="1" applyFill="1" applyBorder="1" applyAlignment="1" applyProtection="1">
      <alignment horizontal="center" vertical="center" wrapText="1" shrinkToFit="1"/>
    </xf>
    <xf numFmtId="2" fontId="26" fillId="11" borderId="20" xfId="0" applyNumberFormat="1" applyFont="1" applyFill="1" applyBorder="1" applyAlignment="1" applyProtection="1">
      <alignment horizontal="center" vertical="center" wrapText="1" shrinkToFit="1"/>
    </xf>
    <xf numFmtId="2" fontId="25" fillId="11" borderId="20" xfId="0" applyNumberFormat="1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 wrapText="1" shrinkToFit="1"/>
    </xf>
    <xf numFmtId="0" fontId="15" fillId="5" borderId="20" xfId="0" applyFont="1" applyFill="1" applyBorder="1" applyAlignment="1" applyProtection="1">
      <alignment horizontal="center" vertical="center" wrapText="1" shrinkToFit="1"/>
    </xf>
    <xf numFmtId="1" fontId="29" fillId="5" borderId="4" xfId="0" applyNumberFormat="1" applyFont="1" applyFill="1" applyBorder="1" applyAlignment="1" applyProtection="1">
      <alignment horizontal="center" vertical="center" wrapText="1"/>
    </xf>
    <xf numFmtId="0" fontId="53" fillId="0" borderId="48" xfId="0" applyFont="1" applyFill="1" applyBorder="1" applyAlignment="1" applyProtection="1">
      <alignment horizontal="center" vertical="center"/>
      <protection hidden="1"/>
    </xf>
    <xf numFmtId="0" fontId="54" fillId="2" borderId="7" xfId="0" applyNumberFormat="1" applyFont="1" applyFill="1" applyBorder="1" applyAlignment="1" applyProtection="1">
      <alignment horizontal="center" vertical="center"/>
    </xf>
    <xf numFmtId="2" fontId="29" fillId="5" borderId="1" xfId="0" applyNumberFormat="1" applyFont="1" applyFill="1" applyBorder="1" applyAlignment="1" applyProtection="1">
      <alignment horizontal="center" vertical="center" wrapText="1"/>
    </xf>
    <xf numFmtId="164" fontId="29" fillId="5" borderId="1" xfId="0" applyNumberFormat="1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 vertical="center"/>
    </xf>
    <xf numFmtId="0" fontId="44" fillId="15" borderId="21" xfId="1" applyFont="1" applyFill="1" applyBorder="1" applyAlignment="1" applyProtection="1">
      <alignment horizontal="center" vertical="center" wrapText="1"/>
      <protection locked="0"/>
    </xf>
    <xf numFmtId="0" fontId="44" fillId="15" borderId="22" xfId="1" applyFont="1" applyFill="1" applyBorder="1" applyAlignment="1" applyProtection="1">
      <alignment horizontal="center" vertical="center" wrapText="1"/>
      <protection locked="0"/>
    </xf>
    <xf numFmtId="0" fontId="44" fillId="15" borderId="23" xfId="1" applyFont="1" applyFill="1" applyBorder="1" applyAlignment="1" applyProtection="1">
      <alignment horizontal="center" vertical="center" wrapText="1"/>
      <protection locked="0"/>
    </xf>
    <xf numFmtId="0" fontId="44" fillId="15" borderId="24" xfId="1" applyFont="1" applyFill="1" applyBorder="1" applyAlignment="1" applyProtection="1">
      <alignment horizontal="center" vertical="center" wrapText="1"/>
      <protection locked="0"/>
    </xf>
    <xf numFmtId="0" fontId="44" fillId="15" borderId="25" xfId="1" applyFont="1" applyFill="1" applyBorder="1" applyAlignment="1" applyProtection="1">
      <alignment horizontal="center" vertical="center" wrapText="1"/>
      <protection locked="0"/>
    </xf>
    <xf numFmtId="0" fontId="44" fillId="15" borderId="26" xfId="1" applyFont="1" applyFill="1" applyBorder="1" applyAlignment="1" applyProtection="1">
      <alignment horizontal="center" vertical="center" wrapText="1"/>
      <protection locked="0"/>
    </xf>
    <xf numFmtId="0" fontId="52" fillId="16" borderId="30" xfId="1" applyFont="1" applyFill="1" applyBorder="1" applyAlignment="1" applyProtection="1">
      <alignment horizontal="center" vertical="center"/>
      <protection locked="0"/>
    </xf>
    <xf numFmtId="0" fontId="52" fillId="16" borderId="17" xfId="1" applyFont="1" applyFill="1" applyBorder="1" applyAlignment="1" applyProtection="1">
      <alignment horizontal="center" vertical="center"/>
      <protection locked="0"/>
    </xf>
    <xf numFmtId="0" fontId="52" fillId="16" borderId="31" xfId="1" applyFont="1" applyFill="1" applyBorder="1" applyAlignment="1" applyProtection="1">
      <alignment horizontal="center" vertical="center"/>
      <protection locked="0"/>
    </xf>
    <xf numFmtId="0" fontId="52" fillId="16" borderId="18" xfId="1" applyFont="1" applyFill="1" applyBorder="1" applyAlignment="1" applyProtection="1">
      <alignment horizontal="center" vertical="center"/>
      <protection locked="0"/>
    </xf>
    <xf numFmtId="0" fontId="52" fillId="16" borderId="32" xfId="1" applyFont="1" applyFill="1" applyBorder="1" applyAlignment="1" applyProtection="1">
      <alignment horizontal="center" vertical="center"/>
      <protection locked="0"/>
    </xf>
    <xf numFmtId="0" fontId="52" fillId="16" borderId="19" xfId="1" applyFont="1" applyFill="1" applyBorder="1" applyAlignment="1" applyProtection="1">
      <alignment horizontal="center" vertical="center"/>
      <protection locked="0"/>
    </xf>
    <xf numFmtId="0" fontId="50" fillId="12" borderId="21" xfId="0" applyFont="1" applyFill="1" applyBorder="1" applyAlignment="1" applyProtection="1">
      <alignment horizontal="center" vertical="center" wrapText="1"/>
    </xf>
    <xf numFmtId="0" fontId="51" fillId="12" borderId="22" xfId="0" applyFont="1" applyFill="1" applyBorder="1" applyAlignment="1" applyProtection="1">
      <alignment horizontal="center" vertical="center"/>
    </xf>
    <xf numFmtId="0" fontId="51" fillId="12" borderId="23" xfId="0" applyFont="1" applyFill="1" applyBorder="1" applyAlignment="1" applyProtection="1">
      <alignment horizontal="center" vertical="center"/>
    </xf>
    <xf numFmtId="0" fontId="51" fillId="12" borderId="24" xfId="0" applyFont="1" applyFill="1" applyBorder="1" applyAlignment="1" applyProtection="1">
      <alignment horizontal="center" vertical="center"/>
    </xf>
    <xf numFmtId="0" fontId="51" fillId="12" borderId="25" xfId="0" applyFont="1" applyFill="1" applyBorder="1" applyAlignment="1" applyProtection="1">
      <alignment horizontal="center" vertical="center"/>
    </xf>
    <xf numFmtId="0" fontId="51" fillId="12" borderId="26" xfId="0" applyFont="1" applyFill="1" applyBorder="1" applyAlignment="1" applyProtection="1">
      <alignment horizontal="center" vertical="center"/>
    </xf>
    <xf numFmtId="0" fontId="24" fillId="13" borderId="21" xfId="1" applyFont="1" applyFill="1" applyBorder="1" applyAlignment="1" applyProtection="1">
      <alignment horizontal="center" vertical="center" shrinkToFit="1"/>
      <protection locked="0"/>
    </xf>
    <xf numFmtId="0" fontId="24" fillId="13" borderId="22" xfId="1" applyFont="1" applyFill="1" applyBorder="1" applyAlignment="1" applyProtection="1">
      <alignment horizontal="center" vertical="center" shrinkToFit="1"/>
      <protection locked="0"/>
    </xf>
    <xf numFmtId="0" fontId="24" fillId="13" borderId="23" xfId="1" applyFont="1" applyFill="1" applyBorder="1" applyAlignment="1" applyProtection="1">
      <alignment horizontal="center" vertical="center" shrinkToFit="1"/>
      <protection locked="0"/>
    </xf>
    <xf numFmtId="0" fontId="24" fillId="13" borderId="24" xfId="1" applyFont="1" applyFill="1" applyBorder="1" applyAlignment="1" applyProtection="1">
      <alignment horizontal="center" vertical="center" shrinkToFit="1"/>
      <protection locked="0"/>
    </xf>
    <xf numFmtId="0" fontId="24" fillId="13" borderId="25" xfId="1" applyFont="1" applyFill="1" applyBorder="1" applyAlignment="1" applyProtection="1">
      <alignment horizontal="center" vertical="center" shrinkToFit="1"/>
      <protection locked="0"/>
    </xf>
    <xf numFmtId="0" fontId="24" fillId="13" borderId="26" xfId="1" applyFont="1" applyFill="1" applyBorder="1" applyAlignment="1" applyProtection="1">
      <alignment horizontal="center" vertical="center" shrinkToFit="1"/>
      <protection locked="0"/>
    </xf>
    <xf numFmtId="0" fontId="48" fillId="12" borderId="20" xfId="0" applyFont="1" applyFill="1" applyBorder="1" applyAlignment="1" applyProtection="1">
      <alignment horizontal="center" vertical="center" wrapText="1"/>
    </xf>
    <xf numFmtId="0" fontId="48" fillId="12" borderId="27" xfId="0" applyFont="1" applyFill="1" applyBorder="1" applyAlignment="1" applyProtection="1">
      <alignment horizontal="center" vertical="center" wrapText="1"/>
    </xf>
    <xf numFmtId="0" fontId="48" fillId="12" borderId="28" xfId="0" applyFont="1" applyFill="1" applyBorder="1" applyAlignment="1" applyProtection="1">
      <alignment horizontal="center" vertical="center" wrapText="1"/>
    </xf>
    <xf numFmtId="0" fontId="48" fillId="12" borderId="21" xfId="0" applyFont="1" applyFill="1" applyBorder="1" applyAlignment="1" applyProtection="1">
      <alignment horizontal="center" vertical="center" wrapText="1"/>
    </xf>
    <xf numFmtId="0" fontId="48" fillId="12" borderId="22" xfId="0" applyFont="1" applyFill="1" applyBorder="1" applyAlignment="1" applyProtection="1">
      <alignment horizontal="center" vertical="center" wrapText="1"/>
    </xf>
    <xf numFmtId="0" fontId="48" fillId="12" borderId="23" xfId="0" applyFont="1" applyFill="1" applyBorder="1" applyAlignment="1" applyProtection="1">
      <alignment horizontal="center" vertical="center" wrapText="1"/>
    </xf>
    <xf numFmtId="0" fontId="48" fillId="12" borderId="24" xfId="0" applyFont="1" applyFill="1" applyBorder="1" applyAlignment="1" applyProtection="1">
      <alignment horizontal="center" vertical="center" wrapText="1"/>
    </xf>
    <xf numFmtId="0" fontId="48" fillId="12" borderId="25" xfId="0" applyFont="1" applyFill="1" applyBorder="1" applyAlignment="1" applyProtection="1">
      <alignment horizontal="center" vertical="center" wrapText="1"/>
    </xf>
    <xf numFmtId="0" fontId="48" fillId="12" borderId="26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/>
    </xf>
    <xf numFmtId="0" fontId="42" fillId="2" borderId="29" xfId="0" applyFont="1" applyFill="1" applyBorder="1" applyAlignment="1" applyProtection="1">
      <alignment horizontal="center" vertical="center"/>
    </xf>
    <xf numFmtId="0" fontId="24" fillId="9" borderId="21" xfId="1" applyFont="1" applyFill="1" applyBorder="1" applyAlignment="1" applyProtection="1">
      <alignment horizontal="center" vertical="center"/>
      <protection locked="0"/>
    </xf>
    <xf numFmtId="0" fontId="24" fillId="9" borderId="22" xfId="1" applyFont="1" applyFill="1" applyBorder="1" applyAlignment="1" applyProtection="1">
      <alignment horizontal="center" vertical="center"/>
      <protection locked="0"/>
    </xf>
    <xf numFmtId="0" fontId="24" fillId="9" borderId="23" xfId="1" applyFont="1" applyFill="1" applyBorder="1" applyAlignment="1" applyProtection="1">
      <alignment horizontal="center" vertical="center"/>
      <protection locked="0"/>
    </xf>
    <xf numFmtId="0" fontId="24" fillId="9" borderId="24" xfId="1" applyFont="1" applyFill="1" applyBorder="1" applyAlignment="1" applyProtection="1">
      <alignment horizontal="center" vertical="center"/>
      <protection locked="0"/>
    </xf>
    <xf numFmtId="0" fontId="24" fillId="9" borderId="25" xfId="1" applyFont="1" applyFill="1" applyBorder="1" applyAlignment="1" applyProtection="1">
      <alignment horizontal="center" vertical="center"/>
      <protection locked="0"/>
    </xf>
    <xf numFmtId="0" fontId="24" fillId="9" borderId="26" xfId="1" applyFont="1" applyFill="1" applyBorder="1" applyAlignment="1" applyProtection="1">
      <alignment horizontal="center" vertical="center"/>
      <protection locked="0"/>
    </xf>
    <xf numFmtId="0" fontId="44" fillId="14" borderId="30" xfId="1" applyFont="1" applyFill="1" applyBorder="1" applyAlignment="1" applyProtection="1">
      <alignment horizontal="center" vertical="center" wrapText="1"/>
      <protection locked="0"/>
    </xf>
    <xf numFmtId="0" fontId="44" fillId="14" borderId="17" xfId="1" applyFont="1" applyFill="1" applyBorder="1" applyAlignment="1" applyProtection="1">
      <alignment horizontal="center" vertical="center" wrapText="1"/>
      <protection locked="0"/>
    </xf>
    <xf numFmtId="0" fontId="44" fillId="14" borderId="31" xfId="1" applyFont="1" applyFill="1" applyBorder="1" applyAlignment="1" applyProtection="1">
      <alignment horizontal="center" vertical="center" wrapText="1"/>
      <protection locked="0"/>
    </xf>
    <xf numFmtId="0" fontId="44" fillId="14" borderId="18" xfId="1" applyFont="1" applyFill="1" applyBorder="1" applyAlignment="1" applyProtection="1">
      <alignment horizontal="center" vertical="center" wrapText="1"/>
      <protection locked="0"/>
    </xf>
    <xf numFmtId="0" fontId="44" fillId="14" borderId="32" xfId="1" applyFont="1" applyFill="1" applyBorder="1" applyAlignment="1" applyProtection="1">
      <alignment horizontal="center" vertical="center" wrapText="1"/>
      <protection locked="0"/>
    </xf>
    <xf numFmtId="0" fontId="44" fillId="14" borderId="19" xfId="1" applyFont="1" applyFill="1" applyBorder="1" applyAlignment="1" applyProtection="1">
      <alignment horizontal="center" vertical="center" wrapText="1"/>
      <protection locked="0"/>
    </xf>
    <xf numFmtId="0" fontId="24" fillId="9" borderId="21" xfId="1" applyFont="1" applyFill="1" applyBorder="1" applyAlignment="1" applyProtection="1">
      <alignment horizontal="center" vertical="center" wrapText="1" shrinkToFit="1"/>
      <protection locked="0"/>
    </xf>
    <xf numFmtId="0" fontId="24" fillId="9" borderId="22" xfId="1" applyFont="1" applyFill="1" applyBorder="1" applyAlignment="1" applyProtection="1">
      <alignment horizontal="center" vertical="center" wrapText="1" shrinkToFit="1"/>
      <protection locked="0"/>
    </xf>
    <xf numFmtId="0" fontId="24" fillId="9" borderId="23" xfId="1" applyFont="1" applyFill="1" applyBorder="1" applyAlignment="1" applyProtection="1">
      <alignment horizontal="center" vertical="center" wrapText="1" shrinkToFit="1"/>
      <protection locked="0"/>
    </xf>
    <xf numFmtId="0" fontId="24" fillId="9" borderId="24" xfId="1" applyFont="1" applyFill="1" applyBorder="1" applyAlignment="1" applyProtection="1">
      <alignment horizontal="center" vertical="center" wrapText="1" shrinkToFit="1"/>
      <protection locked="0"/>
    </xf>
    <xf numFmtId="0" fontId="24" fillId="9" borderId="25" xfId="1" applyFont="1" applyFill="1" applyBorder="1" applyAlignment="1" applyProtection="1">
      <alignment horizontal="center" vertical="center" wrapText="1" shrinkToFit="1"/>
      <protection locked="0"/>
    </xf>
    <xf numFmtId="0" fontId="24" fillId="9" borderId="26" xfId="1" applyFont="1" applyFill="1" applyBorder="1" applyAlignment="1" applyProtection="1">
      <alignment horizontal="center" vertical="center" wrapText="1" shrinkToFit="1"/>
      <protection locked="0"/>
    </xf>
    <xf numFmtId="0" fontId="24" fillId="9" borderId="21" xfId="1" applyFont="1" applyFill="1" applyBorder="1" applyAlignment="1" applyProtection="1">
      <alignment horizontal="center" vertical="center" wrapText="1"/>
      <protection locked="0"/>
    </xf>
    <xf numFmtId="0" fontId="24" fillId="9" borderId="22" xfId="1" applyFont="1" applyFill="1" applyBorder="1" applyAlignment="1" applyProtection="1">
      <alignment horizontal="center" vertical="center" wrapText="1"/>
      <protection locked="0"/>
    </xf>
    <xf numFmtId="0" fontId="24" fillId="9" borderId="23" xfId="1" applyFont="1" applyFill="1" applyBorder="1" applyAlignment="1" applyProtection="1">
      <alignment horizontal="center" vertical="center" wrapText="1"/>
      <protection locked="0"/>
    </xf>
    <xf numFmtId="0" fontId="24" fillId="9" borderId="24" xfId="1" applyFont="1" applyFill="1" applyBorder="1" applyAlignment="1" applyProtection="1">
      <alignment horizontal="center" vertical="center" wrapText="1"/>
      <protection locked="0"/>
    </xf>
    <xf numFmtId="0" fontId="24" fillId="9" borderId="25" xfId="1" applyFont="1" applyFill="1" applyBorder="1" applyAlignment="1" applyProtection="1">
      <alignment horizontal="center" vertical="center" wrapText="1"/>
      <protection locked="0"/>
    </xf>
    <xf numFmtId="0" fontId="24" fillId="9" borderId="26" xfId="1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2" fillId="4" borderId="21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3" fillId="4" borderId="33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34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25" xfId="0" applyFont="1" applyFill="1" applyBorder="1" applyAlignment="1" applyProtection="1">
      <alignment horizontal="center" vertical="center" wrapText="1"/>
    </xf>
    <xf numFmtId="0" fontId="23" fillId="4" borderId="26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center" vertical="center" wrapText="1" shrinkToFit="1"/>
    </xf>
    <xf numFmtId="0" fontId="13" fillId="17" borderId="3" xfId="0" applyFont="1" applyFill="1" applyBorder="1" applyAlignment="1" applyProtection="1">
      <alignment horizontal="center" vertical="center" wrapText="1" shrinkToFit="1"/>
    </xf>
    <xf numFmtId="0" fontId="13" fillId="17" borderId="5" xfId="0" applyFont="1" applyFill="1" applyBorder="1" applyAlignment="1" applyProtection="1">
      <alignment horizontal="center" vertical="center" wrapText="1" shrinkToFit="1"/>
    </xf>
    <xf numFmtId="0" fontId="13" fillId="17" borderId="4" xfId="0" applyFont="1" applyFill="1" applyBorder="1" applyAlignment="1" applyProtection="1">
      <alignment horizontal="center" vertical="center" wrapText="1" shrinkToFit="1"/>
    </xf>
    <xf numFmtId="0" fontId="11" fillId="4" borderId="1" xfId="0" applyFont="1" applyFill="1" applyBorder="1" applyAlignment="1" applyProtection="1">
      <alignment horizontal="center" vertical="center" wrapText="1" shrinkToFit="1"/>
    </xf>
    <xf numFmtId="0" fontId="48" fillId="18" borderId="21" xfId="0" applyFont="1" applyFill="1" applyBorder="1" applyAlignment="1" applyProtection="1">
      <alignment horizontal="center" vertical="center" wrapText="1" shrinkToFit="1"/>
    </xf>
    <xf numFmtId="0" fontId="48" fillId="18" borderId="22" xfId="0" applyFont="1" applyFill="1" applyBorder="1" applyAlignment="1" applyProtection="1">
      <alignment horizontal="center" vertical="center" wrapText="1" shrinkToFit="1"/>
    </xf>
    <xf numFmtId="0" fontId="48" fillId="18" borderId="23" xfId="0" applyFont="1" applyFill="1" applyBorder="1" applyAlignment="1" applyProtection="1">
      <alignment horizontal="center" vertical="center" wrapText="1" shrinkToFit="1"/>
    </xf>
    <xf numFmtId="0" fontId="48" fillId="18" borderId="24" xfId="0" applyFont="1" applyFill="1" applyBorder="1" applyAlignment="1" applyProtection="1">
      <alignment horizontal="center" vertical="center" wrapText="1" shrinkToFit="1"/>
    </xf>
    <xf numFmtId="0" fontId="48" fillId="18" borderId="25" xfId="0" applyFont="1" applyFill="1" applyBorder="1" applyAlignment="1" applyProtection="1">
      <alignment horizontal="center" vertical="center" wrapText="1" shrinkToFit="1"/>
    </xf>
    <xf numFmtId="0" fontId="48" fillId="18" borderId="26" xfId="0" applyFont="1" applyFill="1" applyBorder="1" applyAlignment="1" applyProtection="1">
      <alignment horizontal="center" vertical="center" wrapText="1" shrinkToFit="1"/>
    </xf>
    <xf numFmtId="0" fontId="11" fillId="10" borderId="2" xfId="0" applyFont="1" applyFill="1" applyBorder="1" applyAlignment="1" applyProtection="1">
      <alignment horizontal="center" vertical="center" wrapText="1" shrinkToFit="1"/>
    </xf>
    <xf numFmtId="0" fontId="13" fillId="17" borderId="37" xfId="0" applyFont="1" applyFill="1" applyBorder="1" applyAlignment="1" applyProtection="1">
      <alignment horizontal="center" vertical="center" wrapText="1" shrinkToFit="1"/>
    </xf>
    <xf numFmtId="0" fontId="13" fillId="17" borderId="38" xfId="0" applyFont="1" applyFill="1" applyBorder="1" applyAlignment="1" applyProtection="1">
      <alignment horizontal="center" vertical="center" wrapText="1" shrinkToFit="1"/>
    </xf>
    <xf numFmtId="0" fontId="13" fillId="17" borderId="39" xfId="0" applyFont="1" applyFill="1" applyBorder="1" applyAlignment="1" applyProtection="1">
      <alignment horizontal="center" vertical="center" wrapText="1" shrinkToFit="1"/>
    </xf>
    <xf numFmtId="0" fontId="11" fillId="4" borderId="2" xfId="0" applyFont="1" applyFill="1" applyBorder="1" applyAlignment="1" applyProtection="1">
      <alignment horizontal="center" vertical="center" wrapText="1" shrinkToFit="1"/>
    </xf>
    <xf numFmtId="0" fontId="48" fillId="18" borderId="40" xfId="0" applyFont="1" applyFill="1" applyBorder="1" applyAlignment="1" applyProtection="1">
      <alignment horizontal="center" vertical="center" wrapText="1" shrinkToFit="1"/>
    </xf>
    <xf numFmtId="0" fontId="48" fillId="18" borderId="41" xfId="0" applyFont="1" applyFill="1" applyBorder="1" applyAlignment="1" applyProtection="1">
      <alignment horizontal="center" vertical="center" wrapText="1" shrinkToFit="1"/>
    </xf>
    <xf numFmtId="0" fontId="48" fillId="18" borderId="42" xfId="0" applyFont="1" applyFill="1" applyBorder="1" applyAlignment="1" applyProtection="1">
      <alignment horizontal="center" vertical="center" wrapText="1" shrinkToFit="1"/>
    </xf>
    <xf numFmtId="0" fontId="48" fillId="18" borderId="43" xfId="0" applyFont="1" applyFill="1" applyBorder="1" applyAlignment="1" applyProtection="1">
      <alignment horizontal="center" vertical="center" wrapText="1" shrinkToFit="1"/>
    </xf>
    <xf numFmtId="0" fontId="48" fillId="18" borderId="44" xfId="0" applyFont="1" applyFill="1" applyBorder="1" applyAlignment="1" applyProtection="1">
      <alignment horizontal="center" vertical="center" wrapText="1" shrinkToFit="1"/>
    </xf>
    <xf numFmtId="0" fontId="48" fillId="18" borderId="45" xfId="0" applyFont="1" applyFill="1" applyBorder="1" applyAlignment="1" applyProtection="1">
      <alignment horizontal="center" vertical="center" wrapText="1" shrinkToFit="1"/>
    </xf>
    <xf numFmtId="0" fontId="33" fillId="4" borderId="30" xfId="0" applyFont="1" applyFill="1" applyBorder="1" applyAlignment="1" applyProtection="1">
      <alignment horizontal="center" vertical="center" wrapText="1" shrinkToFit="1"/>
    </xf>
    <xf numFmtId="0" fontId="33" fillId="4" borderId="17" xfId="0" applyFont="1" applyFill="1" applyBorder="1" applyAlignment="1" applyProtection="1">
      <alignment horizontal="center" vertical="center" wrapText="1" shrinkToFit="1"/>
    </xf>
    <xf numFmtId="0" fontId="33" fillId="4" borderId="35" xfId="0" applyFont="1" applyFill="1" applyBorder="1" applyAlignment="1" applyProtection="1">
      <alignment horizontal="center" vertical="center" wrapText="1" shrinkToFit="1"/>
    </xf>
    <xf numFmtId="0" fontId="33" fillId="4" borderId="18" xfId="0" applyFont="1" applyFill="1" applyBorder="1" applyAlignment="1" applyProtection="1">
      <alignment horizontal="center" vertical="center" wrapText="1" shrinkToFit="1"/>
    </xf>
    <xf numFmtId="0" fontId="33" fillId="4" borderId="32" xfId="0" applyFont="1" applyFill="1" applyBorder="1" applyAlignment="1" applyProtection="1">
      <alignment horizontal="center" vertical="center" wrapText="1" shrinkToFit="1"/>
    </xf>
    <xf numFmtId="0" fontId="33" fillId="4" borderId="36" xfId="0" applyFont="1" applyFill="1" applyBorder="1" applyAlignment="1" applyProtection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2" fontId="26" fillId="2" borderId="1" xfId="0" applyNumberFormat="1" applyFont="1" applyFill="1" applyBorder="1" applyAlignment="1" applyProtection="1">
      <alignment horizontal="center" vertical="center" wrapText="1"/>
    </xf>
    <xf numFmtId="49" fontId="26" fillId="8" borderId="20" xfId="0" applyNumberFormat="1" applyFont="1" applyFill="1" applyBorder="1" applyAlignment="1" applyProtection="1">
      <alignment horizontal="left" vertical="center" shrinkToFit="1"/>
    </xf>
    <xf numFmtId="49" fontId="26" fillId="8" borderId="27" xfId="0" applyNumberFormat="1" applyFont="1" applyFill="1" applyBorder="1" applyAlignment="1" applyProtection="1">
      <alignment horizontal="left" vertical="center" shrinkToFit="1"/>
    </xf>
    <xf numFmtId="49" fontId="26" fillId="8" borderId="28" xfId="0" applyNumberFormat="1" applyFont="1" applyFill="1" applyBorder="1" applyAlignment="1" applyProtection="1">
      <alignment horizontal="left" vertical="center" shrinkToFit="1"/>
    </xf>
    <xf numFmtId="0" fontId="26" fillId="4" borderId="20" xfId="0" applyNumberFormat="1" applyFont="1" applyFill="1" applyBorder="1" applyAlignment="1" applyProtection="1">
      <alignment horizontal="center" vertical="center" shrinkToFit="1"/>
    </xf>
    <xf numFmtId="0" fontId="26" fillId="4" borderId="27" xfId="0" applyNumberFormat="1" applyFont="1" applyFill="1" applyBorder="1" applyAlignment="1" applyProtection="1">
      <alignment horizontal="center" vertical="center" shrinkToFit="1"/>
    </xf>
    <xf numFmtId="0" fontId="26" fillId="4" borderId="28" xfId="0" applyNumberFormat="1" applyFont="1" applyFill="1" applyBorder="1" applyAlignment="1" applyProtection="1">
      <alignment horizontal="center" vertical="center" shrinkToFi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31" fillId="7" borderId="46" xfId="0" applyFont="1" applyFill="1" applyBorder="1" applyAlignment="1" applyProtection="1">
      <alignment horizontal="center" vertical="center" wrapText="1" shrinkToFit="1"/>
    </xf>
    <xf numFmtId="0" fontId="31" fillId="7" borderId="0" xfId="0" applyFont="1" applyFill="1" applyBorder="1" applyAlignment="1" applyProtection="1">
      <alignment horizontal="center" vertical="center" wrapText="1" shrinkToFit="1"/>
    </xf>
    <xf numFmtId="0" fontId="31" fillId="7" borderId="47" xfId="0" applyFont="1" applyFill="1" applyBorder="1" applyAlignment="1" applyProtection="1">
      <alignment horizontal="center" vertical="center" wrapText="1" shrinkToFit="1"/>
    </xf>
    <xf numFmtId="0" fontId="31" fillId="7" borderId="18" xfId="0" applyFont="1" applyFill="1" applyBorder="1" applyAlignment="1" applyProtection="1">
      <alignment horizontal="center" vertical="center" wrapText="1" shrinkToFit="1"/>
    </xf>
    <xf numFmtId="0" fontId="31" fillId="7" borderId="32" xfId="0" applyFont="1" applyFill="1" applyBorder="1" applyAlignment="1" applyProtection="1">
      <alignment horizontal="center" vertical="center" wrapText="1" shrinkToFit="1"/>
    </xf>
    <xf numFmtId="0" fontId="31" fillId="7" borderId="19" xfId="0" applyFont="1" applyFill="1" applyBorder="1" applyAlignment="1" applyProtection="1">
      <alignment horizontal="center" vertical="center" wrapText="1" shrinkToFit="1"/>
    </xf>
    <xf numFmtId="0" fontId="30" fillId="7" borderId="46" xfId="0" applyFont="1" applyFill="1" applyBorder="1" applyAlignment="1" applyProtection="1">
      <alignment horizontal="center" vertical="center" shrinkToFit="1"/>
    </xf>
    <xf numFmtId="0" fontId="30" fillId="7" borderId="0" xfId="0" applyFont="1" applyFill="1" applyBorder="1" applyAlignment="1" applyProtection="1">
      <alignment horizontal="center" vertical="center" shrinkToFit="1"/>
    </xf>
    <xf numFmtId="0" fontId="30" fillId="7" borderId="47" xfId="0" applyFont="1" applyFill="1" applyBorder="1" applyAlignment="1" applyProtection="1">
      <alignment horizontal="center" vertical="center" shrinkToFit="1"/>
    </xf>
    <xf numFmtId="0" fontId="30" fillId="7" borderId="18" xfId="0" applyFont="1" applyFill="1" applyBorder="1" applyAlignment="1" applyProtection="1">
      <alignment horizontal="center" vertical="center" wrapText="1"/>
    </xf>
    <xf numFmtId="0" fontId="30" fillId="7" borderId="32" xfId="0" applyFont="1" applyFill="1" applyBorder="1" applyAlignment="1" applyProtection="1">
      <alignment horizontal="center" vertical="center" wrapText="1"/>
    </xf>
    <xf numFmtId="0" fontId="30" fillId="7" borderId="19" xfId="0" applyFont="1" applyFill="1" applyBorder="1" applyAlignment="1" applyProtection="1">
      <alignment horizontal="center" vertical="center" wrapText="1"/>
    </xf>
    <xf numFmtId="2" fontId="26" fillId="2" borderId="3" xfId="0" applyNumberFormat="1" applyFont="1" applyFill="1" applyBorder="1" applyAlignment="1" applyProtection="1">
      <alignment horizontal="center" textRotation="90" wrapText="1"/>
    </xf>
    <xf numFmtId="2" fontId="26" fillId="2" borderId="5" xfId="0" applyNumberFormat="1" applyFont="1" applyFill="1" applyBorder="1" applyAlignment="1" applyProtection="1">
      <alignment horizontal="center" textRotation="90" wrapText="1"/>
    </xf>
    <xf numFmtId="0" fontId="31" fillId="7" borderId="46" xfId="0" applyFont="1" applyFill="1" applyBorder="1" applyAlignment="1" applyProtection="1">
      <alignment horizontal="center" vertical="center" shrinkToFit="1"/>
    </xf>
    <xf numFmtId="0" fontId="31" fillId="7" borderId="0" xfId="0" applyFont="1" applyFill="1" applyBorder="1" applyAlignment="1" applyProtection="1">
      <alignment horizontal="center" vertical="center" shrinkToFit="1"/>
    </xf>
    <xf numFmtId="0" fontId="31" fillId="7" borderId="47" xfId="0" applyFont="1" applyFill="1" applyBorder="1" applyAlignment="1" applyProtection="1">
      <alignment horizontal="center" vertical="center" shrinkToFit="1"/>
    </xf>
    <xf numFmtId="2" fontId="27" fillId="2" borderId="1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wrapText="1"/>
    </xf>
    <xf numFmtId="0" fontId="1" fillId="2" borderId="48" xfId="0" applyNumberFormat="1" applyFont="1" applyFill="1" applyBorder="1" applyAlignment="1" applyProtection="1">
      <alignment horizontal="center" wrapText="1"/>
    </xf>
    <xf numFmtId="0" fontId="0" fillId="2" borderId="8" xfId="0" applyFill="1" applyBorder="1" applyProtection="1"/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2" fontId="26" fillId="4" borderId="21" xfId="0" applyNumberFormat="1" applyFont="1" applyFill="1" applyBorder="1" applyAlignment="1" applyProtection="1">
      <alignment horizontal="center" vertical="center" wrapText="1"/>
    </xf>
    <xf numFmtId="2" fontId="26" fillId="4" borderId="22" xfId="0" applyNumberFormat="1" applyFont="1" applyFill="1" applyBorder="1" applyAlignment="1" applyProtection="1">
      <alignment horizontal="center" vertical="center" wrapText="1"/>
    </xf>
    <xf numFmtId="2" fontId="26" fillId="4" borderId="23" xfId="0" applyNumberFormat="1" applyFont="1" applyFill="1" applyBorder="1" applyAlignment="1" applyProtection="1">
      <alignment horizontal="center" vertical="center" wrapText="1"/>
    </xf>
    <xf numFmtId="2" fontId="26" fillId="4" borderId="33" xfId="0" applyNumberFormat="1" applyFont="1" applyFill="1" applyBorder="1" applyAlignment="1" applyProtection="1">
      <alignment horizontal="center" vertical="center" wrapText="1"/>
    </xf>
    <xf numFmtId="2" fontId="26" fillId="4" borderId="0" xfId="0" applyNumberFormat="1" applyFont="1" applyFill="1" applyBorder="1" applyAlignment="1" applyProtection="1">
      <alignment horizontal="center" vertical="center" wrapText="1"/>
    </xf>
    <xf numFmtId="2" fontId="26" fillId="4" borderId="34" xfId="0" applyNumberFormat="1" applyFont="1" applyFill="1" applyBorder="1" applyAlignment="1" applyProtection="1">
      <alignment horizontal="center" vertical="center" wrapText="1"/>
    </xf>
    <xf numFmtId="2" fontId="1" fillId="2" borderId="48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26" fillId="2" borderId="1" xfId="0" applyNumberFormat="1" applyFont="1" applyFill="1" applyBorder="1" applyAlignment="1" applyProtection="1">
      <alignment horizontal="center" vertical="center" shrinkToFit="1"/>
    </xf>
    <xf numFmtId="0" fontId="15" fillId="5" borderId="1" xfId="0" applyFont="1" applyFill="1" applyBorder="1" applyAlignment="1" applyProtection="1">
      <alignment horizontal="center" vertical="center" wrapText="1" shrinkToFit="1"/>
    </xf>
    <xf numFmtId="49" fontId="26" fillId="8" borderId="1" xfId="0" applyNumberFormat="1" applyFont="1" applyFill="1" applyBorder="1" applyAlignment="1" applyProtection="1">
      <alignment horizontal="left" vertical="center" shrinkToFi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wrapText="1"/>
    </xf>
    <xf numFmtId="2" fontId="1" fillId="2" borderId="6" xfId="0" applyNumberFormat="1" applyFont="1" applyFill="1" applyBorder="1" applyAlignment="1" applyProtection="1">
      <alignment horizontal="center" wrapText="1"/>
    </xf>
    <xf numFmtId="0" fontId="1" fillId="2" borderId="48" xfId="0" applyNumberFormat="1" applyFont="1" applyFill="1" applyBorder="1" applyAlignment="1" applyProtection="1">
      <alignment horizontal="center" vertical="center" wrapText="1"/>
    </xf>
    <xf numFmtId="0" fontId="16" fillId="2" borderId="6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wrapText="1"/>
    </xf>
    <xf numFmtId="0" fontId="16" fillId="2" borderId="48" xfId="0" applyNumberFormat="1" applyFont="1" applyFill="1" applyBorder="1" applyAlignment="1" applyProtection="1">
      <alignment horizontal="center" wrapText="1"/>
    </xf>
    <xf numFmtId="0" fontId="16" fillId="2" borderId="46" xfId="0" applyNumberFormat="1" applyFont="1" applyFill="1" applyBorder="1" applyAlignment="1" applyProtection="1">
      <alignment wrapText="1"/>
    </xf>
    <xf numFmtId="0" fontId="16" fillId="2" borderId="0" xfId="0" applyNumberFormat="1" applyFont="1" applyFill="1" applyBorder="1" applyAlignment="1" applyProtection="1">
      <alignment wrapText="1"/>
    </xf>
    <xf numFmtId="2" fontId="16" fillId="2" borderId="46" xfId="0" applyNumberFormat="1" applyFont="1" applyFill="1" applyBorder="1" applyAlignment="1" applyProtection="1">
      <alignment wrapText="1"/>
    </xf>
    <xf numFmtId="2" fontId="16" fillId="2" borderId="0" xfId="0" applyNumberFormat="1" applyFont="1" applyFill="1" applyBorder="1" applyAlignment="1" applyProtection="1">
      <alignment wrapText="1"/>
    </xf>
    <xf numFmtId="0" fontId="1" fillId="2" borderId="8" xfId="0" applyNumberFormat="1" applyFont="1" applyFill="1" applyBorder="1" applyAlignment="1" applyProtection="1">
      <alignment horizont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6" fillId="6" borderId="20" xfId="0" applyFont="1" applyFill="1" applyBorder="1" applyAlignment="1" applyProtection="1">
      <alignment horizontal="center" vertical="center" shrinkToFit="1"/>
    </xf>
    <xf numFmtId="0" fontId="16" fillId="6" borderId="27" xfId="0" applyFont="1" applyFill="1" applyBorder="1" applyAlignment="1" applyProtection="1">
      <alignment horizontal="center" vertical="center" shrinkToFit="1"/>
    </xf>
    <xf numFmtId="0" fontId="16" fillId="6" borderId="28" xfId="0" applyFont="1" applyFill="1" applyBorder="1" applyAlignment="1" applyProtection="1">
      <alignment horizontal="center" vertical="center" shrinkToFit="1"/>
    </xf>
    <xf numFmtId="14" fontId="6" fillId="6" borderId="20" xfId="0" applyNumberFormat="1" applyFont="1" applyFill="1" applyBorder="1" applyAlignment="1" applyProtection="1">
      <alignment horizontal="center" vertical="center" shrinkToFit="1"/>
    </xf>
    <xf numFmtId="14" fontId="6" fillId="6" borderId="28" xfId="0" applyNumberFormat="1" applyFont="1" applyFill="1" applyBorder="1" applyAlignment="1" applyProtection="1">
      <alignment horizontal="center" vertical="center" shrinkToFit="1"/>
    </xf>
    <xf numFmtId="0" fontId="34" fillId="19" borderId="1" xfId="0" applyFont="1" applyFill="1" applyBorder="1" applyAlignment="1" applyProtection="1">
      <alignment horizontal="center" vertical="center" shrinkToFit="1"/>
    </xf>
    <xf numFmtId="14" fontId="6" fillId="19" borderId="1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20" xfId="0" applyFont="1" applyFill="1" applyBorder="1" applyAlignment="1" applyProtection="1">
      <alignment horizontal="center" vertical="center" wrapText="1"/>
    </xf>
    <xf numFmtId="0" fontId="29" fillId="19" borderId="27" xfId="0" applyFont="1" applyFill="1" applyBorder="1" applyAlignment="1" applyProtection="1">
      <alignment horizontal="center" vertical="center" wrapText="1"/>
    </xf>
    <xf numFmtId="0" fontId="29" fillId="19" borderId="28" xfId="0" applyFont="1" applyFill="1" applyBorder="1" applyAlignment="1" applyProtection="1">
      <alignment horizontal="center" vertical="center" wrapText="1"/>
    </xf>
    <xf numFmtId="0" fontId="21" fillId="7" borderId="30" xfId="0" applyNumberFormat="1" applyFont="1" applyFill="1" applyBorder="1" applyAlignment="1" applyProtection="1">
      <alignment horizontal="center" wrapText="1"/>
    </xf>
    <xf numFmtId="0" fontId="21" fillId="7" borderId="17" xfId="0" applyNumberFormat="1" applyFont="1" applyFill="1" applyBorder="1" applyAlignment="1" applyProtection="1">
      <alignment horizontal="center" wrapText="1"/>
    </xf>
    <xf numFmtId="0" fontId="21" fillId="7" borderId="31" xfId="0" applyNumberFormat="1" applyFont="1" applyFill="1" applyBorder="1" applyAlignment="1" applyProtection="1">
      <alignment horizontal="center" wrapText="1"/>
    </xf>
    <xf numFmtId="14" fontId="20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47" xfId="0" applyNumberFormat="1" applyFont="1" applyFill="1" applyBorder="1" applyAlignment="1" applyProtection="1">
      <alignment horizontal="center" vertical="center" wrapText="1"/>
      <protection locked="0"/>
    </xf>
    <xf numFmtId="2" fontId="26" fillId="4" borderId="3" xfId="0" applyNumberFormat="1" applyFont="1" applyFill="1" applyBorder="1" applyAlignment="1" applyProtection="1">
      <alignment horizontal="center" textRotation="90" wrapText="1"/>
    </xf>
    <xf numFmtId="2" fontId="26" fillId="4" borderId="5" xfId="0" applyNumberFormat="1" applyFont="1" applyFill="1" applyBorder="1" applyAlignment="1" applyProtection="1">
      <alignment horizontal="center" textRotation="90" wrapText="1"/>
    </xf>
    <xf numFmtId="2" fontId="27" fillId="2" borderId="3" xfId="0" applyNumberFormat="1" applyFont="1" applyFill="1" applyBorder="1" applyAlignment="1" applyProtection="1">
      <alignment horizontal="center" vertical="center" wrapText="1"/>
    </xf>
    <xf numFmtId="2" fontId="27" fillId="2" borderId="4" xfId="0" applyNumberFormat="1" applyFont="1" applyFill="1" applyBorder="1" applyAlignment="1" applyProtection="1">
      <alignment horizontal="center" vertical="center" wrapText="1"/>
    </xf>
    <xf numFmtId="0" fontId="15" fillId="5" borderId="50" xfId="0" applyFont="1" applyFill="1" applyBorder="1" applyAlignment="1" applyProtection="1">
      <alignment horizontal="center" vertical="center" wrapText="1" shrinkToFit="1"/>
    </xf>
    <xf numFmtId="0" fontId="15" fillId="5" borderId="51" xfId="0" applyFont="1" applyFill="1" applyBorder="1" applyAlignment="1" applyProtection="1">
      <alignment horizontal="center" vertical="center" wrapText="1" shrinkToFit="1"/>
    </xf>
    <xf numFmtId="14" fontId="6" fillId="6" borderId="23" xfId="0" applyNumberFormat="1" applyFont="1" applyFill="1" applyBorder="1" applyAlignment="1" applyProtection="1">
      <alignment horizontal="center" vertical="center" shrinkToFit="1"/>
    </xf>
    <xf numFmtId="0" fontId="39" fillId="2" borderId="21" xfId="0" applyFont="1" applyFill="1" applyBorder="1" applyAlignment="1" applyProtection="1">
      <alignment horizontal="center" vertical="center"/>
    </xf>
    <xf numFmtId="0" fontId="39" fillId="2" borderId="22" xfId="0" applyFont="1" applyFill="1" applyBorder="1" applyAlignment="1" applyProtection="1">
      <alignment horizontal="center" vertical="center"/>
    </xf>
    <xf numFmtId="0" fontId="39" fillId="2" borderId="23" xfId="0" applyFont="1" applyFill="1" applyBorder="1" applyAlignment="1" applyProtection="1">
      <alignment horizontal="center" vertical="center"/>
    </xf>
    <xf numFmtId="0" fontId="40" fillId="2" borderId="33" xfId="0" applyNumberFormat="1" applyFont="1" applyFill="1" applyBorder="1" applyAlignment="1" applyProtection="1">
      <alignment horizontal="center" vertical="center" wrapText="1"/>
    </xf>
    <xf numFmtId="0" fontId="40" fillId="2" borderId="0" xfId="0" applyNumberFormat="1" applyFont="1" applyFill="1" applyBorder="1" applyAlignment="1" applyProtection="1">
      <alignment horizontal="center" vertical="center" wrapText="1"/>
    </xf>
    <xf numFmtId="0" fontId="40" fillId="2" borderId="34" xfId="0" applyNumberFormat="1" applyFont="1" applyFill="1" applyBorder="1" applyAlignment="1" applyProtection="1">
      <alignment horizontal="center" vertical="center" wrapText="1"/>
    </xf>
    <xf numFmtId="0" fontId="40" fillId="2" borderId="24" xfId="0" applyNumberFormat="1" applyFont="1" applyFill="1" applyBorder="1" applyAlignment="1" applyProtection="1">
      <alignment horizontal="center" vertical="center" shrinkToFit="1"/>
    </xf>
    <xf numFmtId="0" fontId="40" fillId="2" borderId="25" xfId="0" applyNumberFormat="1" applyFont="1" applyFill="1" applyBorder="1" applyAlignment="1" applyProtection="1">
      <alignment horizontal="center" vertical="center" shrinkToFit="1"/>
    </xf>
    <xf numFmtId="0" fontId="40" fillId="2" borderId="26" xfId="0" applyNumberFormat="1" applyFont="1" applyFill="1" applyBorder="1" applyAlignment="1" applyProtection="1">
      <alignment horizontal="center" vertical="center" shrinkToFit="1"/>
    </xf>
    <xf numFmtId="0" fontId="41" fillId="0" borderId="20" xfId="0" applyNumberFormat="1" applyFont="1" applyBorder="1" applyAlignment="1" applyProtection="1">
      <alignment horizontal="left" vertical="center" shrinkToFit="1"/>
    </xf>
    <xf numFmtId="0" fontId="41" fillId="0" borderId="27" xfId="0" applyNumberFormat="1" applyFont="1" applyBorder="1" applyAlignment="1" applyProtection="1">
      <alignment horizontal="left" vertical="center" shrinkToFit="1"/>
    </xf>
    <xf numFmtId="0" fontId="41" fillId="0" borderId="28" xfId="0" applyNumberFormat="1" applyFont="1" applyBorder="1" applyAlignment="1" applyProtection="1">
      <alignment horizontal="left" vertical="center" shrinkToFit="1"/>
    </xf>
    <xf numFmtId="0" fontId="41" fillId="0" borderId="1" xfId="0" applyNumberFormat="1" applyFont="1" applyBorder="1" applyAlignment="1" applyProtection="1">
      <alignment horizontal="left" vertical="center" shrinkToFit="1"/>
    </xf>
    <xf numFmtId="2" fontId="1" fillId="2" borderId="49" xfId="0" applyNumberFormat="1" applyFont="1" applyFill="1" applyBorder="1" applyAlignment="1" applyProtection="1">
      <alignment horizontal="center" vertical="center" wrapText="1"/>
    </xf>
    <xf numFmtId="2" fontId="1" fillId="2" borderId="46" xfId="0" applyNumberFormat="1" applyFont="1" applyFill="1" applyBorder="1" applyAlignment="1" applyProtection="1">
      <alignment horizontal="center" vertical="center" wrapText="1"/>
    </xf>
    <xf numFmtId="0" fontId="36" fillId="2" borderId="1" xfId="0" applyFont="1" applyFill="1" applyBorder="1" applyAlignment="1" applyProtection="1">
      <alignment horizontal="center" vertical="center"/>
    </xf>
    <xf numFmtId="0" fontId="23" fillId="11" borderId="3" xfId="0" applyFont="1" applyFill="1" applyBorder="1" applyAlignment="1" applyProtection="1">
      <alignment horizontal="center" vertical="center"/>
    </xf>
    <xf numFmtId="0" fontId="23" fillId="11" borderId="4" xfId="0" applyFont="1" applyFill="1" applyBorder="1" applyAlignment="1" applyProtection="1">
      <alignment horizontal="center" vertical="center"/>
    </xf>
    <xf numFmtId="0" fontId="45" fillId="2" borderId="0" xfId="0" applyNumberFormat="1" applyFont="1" applyFill="1" applyBorder="1" applyAlignment="1" applyProtection="1">
      <alignment horizontal="center" vertical="center" wrapText="1"/>
    </xf>
    <xf numFmtId="0" fontId="47" fillId="2" borderId="0" xfId="0" applyFont="1" applyFill="1" applyBorder="1" applyAlignment="1" applyProtection="1">
      <alignment vertic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6" fillId="2" borderId="48" xfId="0" applyNumberFormat="1" applyFont="1" applyFill="1" applyBorder="1" applyAlignment="1" applyProtection="1">
      <alignment horizontal="center" vertical="center" wrapText="1"/>
    </xf>
    <xf numFmtId="0" fontId="38" fillId="7" borderId="46" xfId="0" applyFont="1" applyFill="1" applyBorder="1" applyAlignment="1" applyProtection="1">
      <alignment horizontal="center" vertical="center"/>
    </xf>
    <xf numFmtId="0" fontId="38" fillId="7" borderId="47" xfId="0" applyFont="1" applyFill="1" applyBorder="1" applyAlignment="1" applyProtection="1">
      <alignment horizontal="center" vertical="center"/>
    </xf>
    <xf numFmtId="2" fontId="1" fillId="2" borderId="7" xfId="0" applyNumberFormat="1" applyFont="1" applyFill="1" applyBorder="1" applyAlignment="1" applyProtection="1">
      <alignment horizontal="center" vertical="center" wrapText="1"/>
    </xf>
    <xf numFmtId="1" fontId="26" fillId="11" borderId="3" xfId="0" applyNumberFormat="1" applyFont="1" applyFill="1" applyBorder="1" applyAlignment="1" applyProtection="1">
      <alignment horizontal="center" vertical="center" wrapText="1" shrinkToFit="1"/>
    </xf>
    <xf numFmtId="1" fontId="26" fillId="11" borderId="4" xfId="0" applyNumberFormat="1" applyFont="1" applyFill="1" applyBorder="1" applyAlignment="1" applyProtection="1">
      <alignment horizontal="center" vertical="center" wrapText="1" shrinkToFit="1"/>
    </xf>
    <xf numFmtId="0" fontId="25" fillId="11" borderId="21" xfId="0" applyFont="1" applyFill="1" applyBorder="1" applyAlignment="1" applyProtection="1">
      <alignment horizontal="center" vertical="center" wrapText="1"/>
    </xf>
    <xf numFmtId="0" fontId="25" fillId="11" borderId="22" xfId="0" applyFont="1" applyFill="1" applyBorder="1" applyAlignment="1" applyProtection="1">
      <alignment horizontal="center" vertical="center" wrapText="1"/>
    </xf>
    <xf numFmtId="0" fontId="25" fillId="11" borderId="23" xfId="0" applyFont="1" applyFill="1" applyBorder="1" applyAlignment="1" applyProtection="1">
      <alignment horizontal="center" vertical="center" wrapText="1"/>
    </xf>
    <xf numFmtId="0" fontId="25" fillId="11" borderId="24" xfId="0" applyFont="1" applyFill="1" applyBorder="1" applyAlignment="1" applyProtection="1">
      <alignment horizontal="center" vertical="center" wrapText="1"/>
    </xf>
    <xf numFmtId="0" fontId="25" fillId="11" borderId="25" xfId="0" applyFont="1" applyFill="1" applyBorder="1" applyAlignment="1" applyProtection="1">
      <alignment horizontal="center" vertical="center" wrapText="1"/>
    </xf>
    <xf numFmtId="0" fontId="25" fillId="11" borderId="26" xfId="0" applyFont="1" applyFill="1" applyBorder="1" applyAlignment="1" applyProtection="1">
      <alignment horizontal="center" vertical="center" wrapText="1"/>
    </xf>
    <xf numFmtId="0" fontId="37" fillId="0" borderId="1" xfId="0" applyNumberFormat="1" applyFont="1" applyBorder="1" applyAlignment="1" applyProtection="1">
      <alignment horizontal="center" vertical="center" wrapText="1" shrinkToFit="1"/>
    </xf>
    <xf numFmtId="0" fontId="38" fillId="0" borderId="1" xfId="0" applyNumberFormat="1" applyFont="1" applyBorder="1" applyAlignment="1" applyProtection="1">
      <alignment horizontal="center" vertical="center" wrapText="1"/>
    </xf>
    <xf numFmtId="2" fontId="45" fillId="2" borderId="0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7" fillId="0" borderId="1" xfId="0" applyNumberFormat="1" applyFont="1" applyBorder="1" applyAlignment="1" applyProtection="1">
      <alignment horizontal="center" vertical="center" shrinkToFit="1"/>
    </xf>
    <xf numFmtId="0" fontId="38" fillId="0" borderId="1" xfId="0" applyFont="1" applyBorder="1" applyAlignment="1" applyProtection="1">
      <alignment horizontal="center" vertical="center" shrinkToFit="1"/>
    </xf>
    <xf numFmtId="0" fontId="36" fillId="0" borderId="3" xfId="0" applyFont="1" applyBorder="1" applyAlignment="1" applyProtection="1">
      <alignment horizontal="center" vertical="center" wrapText="1" shrinkToFit="1"/>
    </xf>
    <xf numFmtId="0" fontId="36" fillId="0" borderId="4" xfId="0" applyFont="1" applyBorder="1" applyAlignment="1" applyProtection="1">
      <alignment horizontal="center" vertical="center" shrinkToFit="1"/>
    </xf>
    <xf numFmtId="0" fontId="36" fillId="0" borderId="3" xfId="0" applyFont="1" applyBorder="1" applyAlignment="1" applyProtection="1">
      <alignment horizontal="center" vertical="center" shrinkToFit="1"/>
    </xf>
    <xf numFmtId="0" fontId="36" fillId="0" borderId="1" xfId="0" applyFont="1" applyBorder="1" applyAlignment="1" applyProtection="1">
      <alignment horizontal="center" vertical="center" shrinkToFit="1"/>
    </xf>
    <xf numFmtId="0" fontId="38" fillId="7" borderId="46" xfId="0" applyFont="1" applyFill="1" applyBorder="1" applyAlignment="1" applyProtection="1">
      <alignment horizontal="center" vertical="center" wrapText="1"/>
    </xf>
    <xf numFmtId="0" fontId="38" fillId="7" borderId="47" xfId="0" applyFont="1" applyFill="1" applyBorder="1" applyAlignment="1" applyProtection="1">
      <alignment horizontal="center" vertical="center" wrapText="1"/>
    </xf>
    <xf numFmtId="0" fontId="38" fillId="7" borderId="18" xfId="0" applyFont="1" applyFill="1" applyBorder="1" applyAlignment="1" applyProtection="1">
      <alignment horizontal="center" vertical="center" wrapText="1"/>
    </xf>
    <xf numFmtId="0" fontId="38" fillId="7" borderId="19" xfId="0" applyFont="1" applyFill="1" applyBorder="1" applyAlignment="1" applyProtection="1">
      <alignment horizontal="center" vertical="center" wrapText="1"/>
    </xf>
    <xf numFmtId="14" fontId="38" fillId="7" borderId="46" xfId="0" applyNumberFormat="1" applyFont="1" applyFill="1" applyBorder="1" applyAlignment="1" applyProtection="1">
      <alignment horizontal="center" vertical="center"/>
      <protection locked="0"/>
    </xf>
    <xf numFmtId="0" fontId="38" fillId="7" borderId="47" xfId="0" applyFont="1" applyFill="1" applyBorder="1" applyAlignment="1" applyProtection="1">
      <alignment horizontal="center" vertical="center"/>
      <protection locked="0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6" fillId="2" borderId="46" xfId="0" applyNumberFormat="1" applyFont="1" applyFill="1" applyBorder="1" applyAlignment="1" applyProtection="1">
      <alignment horizontal="center" vertical="top" wrapText="1"/>
    </xf>
    <xf numFmtId="0" fontId="16" fillId="2" borderId="0" xfId="0" applyNumberFormat="1" applyFont="1" applyFill="1" applyBorder="1" applyAlignment="1" applyProtection="1">
      <alignment horizontal="center" vertical="top" wrapText="1"/>
    </xf>
    <xf numFmtId="0" fontId="25" fillId="2" borderId="0" xfId="0" applyFont="1" applyFill="1" applyAlignment="1" applyProtection="1">
      <alignment horizontal="left" vertical="center"/>
    </xf>
    <xf numFmtId="0" fontId="25" fillId="2" borderId="0" xfId="0" applyFont="1" applyFill="1" applyAlignment="1" applyProtection="1">
      <alignment horizontal="center" vertical="top" wrapText="1"/>
    </xf>
    <xf numFmtId="0" fontId="25" fillId="2" borderId="0" xfId="0" applyFont="1" applyFill="1" applyAlignment="1" applyProtection="1">
      <alignment horizontal="center" vertical="top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6" fillId="2" borderId="48" xfId="0" applyNumberFormat="1" applyFont="1" applyFill="1" applyBorder="1" applyAlignment="1" applyProtection="1">
      <alignment horizontal="center" vertical="center"/>
    </xf>
    <xf numFmtId="0" fontId="23" fillId="7" borderId="30" xfId="0" applyFont="1" applyFill="1" applyBorder="1" applyAlignment="1" applyProtection="1">
      <alignment horizontal="center" vertical="center"/>
    </xf>
    <xf numFmtId="0" fontId="23" fillId="7" borderId="31" xfId="0" applyFont="1" applyFill="1" applyBorder="1" applyAlignment="1" applyProtection="1">
      <alignment horizontal="center" vertical="center"/>
    </xf>
  </cellXfs>
  <cellStyles count="2">
    <cellStyle name="Köprü" xfId="1" builtinId="8"/>
    <cellStyle name="Normal" xfId="0" builtinId="0"/>
  </cellStyles>
  <dxfs count="4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1. SINAV SORU ANALİZİ</a:t>
            </a:r>
          </a:p>
        </c:rich>
      </c:tx>
      <c:layout>
        <c:manualLayout>
          <c:xMode val="edge"/>
          <c:yMode val="edge"/>
          <c:x val="0.42201877670490023"/>
          <c:y val="3.8793103448275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Sınav'!$F$5:$AS$5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'1. Sınav'!$F$65:$AS$65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818064"/>
        <c:axId val="1384821328"/>
      </c:barChart>
      <c:catAx>
        <c:axId val="138481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58708907569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82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48213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51885830785E-2"/>
              <c:y val="0.301724590460675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818064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9201345039537786"/>
          <c:y val="4.9504950495049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7316242942934"/>
          <c:y val="0.19801980198019817"/>
          <c:w val="0.1980833761035094"/>
          <c:h val="0.613861386138613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'3. Sınav'!$I$100:$I$101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'3. Sınav'!$J$100:$J$101</c:f>
              <c:numCache>
                <c:formatCode>0.00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'3. Sınav'!$K$100:$K$101</c:f>
              <c:numCache>
                <c:formatCode>0.00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702976025760369"/>
          <c:y val="0.28712871287128738"/>
          <c:w val="0.12779586257788084"/>
          <c:h val="0.43564356435643581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0526384320394"/>
          <c:y val="9.5541698415413656E-2"/>
          <c:w val="0.80000248016641917"/>
          <c:h val="0.59872797673659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Sınav'!$D$88:$D$92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'3. Sınav'!$E$88:$E$92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9582512"/>
        <c:axId val="1389579792"/>
      </c:barChart>
      <c:catAx>
        <c:axId val="138958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595217264546"/>
              <c:y val="0.84076700603507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957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5797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825396825397E-2"/>
              <c:y val="0.11465035023488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9582512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12540192926044"/>
          <c:y val="0.27835051546391781"/>
          <c:w val="0.31189710610932481"/>
          <c:h val="0.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 Sınav'!$D$88:$D$92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'3. Sınav'!$E$88:$E$92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37942122186555"/>
          <c:y val="0.1134020618556701"/>
          <c:w val="0.31832797427652787"/>
          <c:h val="0.7216494845360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5035971223047"/>
          <c:y val="9.4340202069833956E-2"/>
          <c:w val="0.76978417266187182"/>
          <c:h val="0.597487946442280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'D. Sonu'!$D$55:$D$59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Sonu'!$E$55:$E$59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9585776"/>
        <c:axId val="1389580336"/>
      </c:barChart>
      <c:catAx>
        <c:axId val="138958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61151079136683"/>
              <c:y val="0.842772577956057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958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58033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3.2374100719424509E-2"/>
              <c:y val="0.113208207464633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9585776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8928646419197636"/>
          <c:y val="5.2631578947368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8604437438001"/>
          <c:y val="0.21052631578947384"/>
          <c:w val="0.20714321837196301"/>
          <c:h val="0.610526315789473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'D. Sonu'!$H$66:$H$67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71439820022495"/>
          <c:y val="0.27368421052631575"/>
          <c:w val="0.10214501813227544"/>
          <c:h val="0.46315789473684232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18918918918934"/>
          <c:y val="0.29559929981881305"/>
          <c:w val="0.25337837837837868"/>
          <c:h val="0.47170101034916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'D. Sonu'!$D$55:$D$59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Sonu'!$E$55:$E$59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851351351351415"/>
          <c:y val="5.6604433879727342E-2"/>
          <c:w val="0.33445945945945993"/>
          <c:h val="0.8805084270126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9201345039537786"/>
          <c:y val="4.9504950495049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7316242942934"/>
          <c:y val="0.20792079207920791"/>
          <c:w val="0.19169358977758988"/>
          <c:h val="0.594059405940594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 Sınav'!$I$100:$I$101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 Sınav'!$J$100:$J$101</c:f>
              <c:numCache>
                <c:formatCode>0.00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 Sınav'!$K$100:$K$101</c:f>
              <c:numCache>
                <c:formatCode>0.00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980931297325914"/>
          <c:y val="0.28712871287128738"/>
          <c:w val="0.12779586257788084"/>
          <c:h val="0.43564356435643581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0526384320394"/>
          <c:y val="9.5541698415413656E-2"/>
          <c:w val="0.80000248016641917"/>
          <c:h val="0.59872797673659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Sınav'!$D$88:$D$92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'1. Sınav'!$E$88:$E$92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4822416"/>
        <c:axId val="1384821872"/>
      </c:barChart>
      <c:catAx>
        <c:axId val="138482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595217264546"/>
              <c:y val="0.84076700603507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82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482187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825396825397E-2"/>
              <c:y val="0.11465035023488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822416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937437871281"/>
          <c:y val="0.27319587628865982"/>
          <c:w val="0.31921874875742595"/>
          <c:h val="0.505154639175257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 Sınav'!$D$88:$D$92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'1. Sınav'!$E$88:$E$92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99553717"/>
          <c:y val="0.13917525773195877"/>
          <c:w val="0.32247591200937054"/>
          <c:h val="0.72164948453608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2. SINAV SORU ANALİZİ</a:t>
            </a:r>
          </a:p>
        </c:rich>
      </c:tx>
      <c:layout>
        <c:manualLayout>
          <c:xMode val="edge"/>
          <c:yMode val="edge"/>
          <c:x val="0.42201877670490023"/>
          <c:y val="3.8793103448275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00878409386152E-2"/>
          <c:y val="0.24569017226682943"/>
          <c:w val="0.93272264104174729"/>
          <c:h val="0.413793974344133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Sınav'!$F$5:$AS$5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'2. Sınav'!$F$65:$AS$65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822960"/>
        <c:axId val="1384824592"/>
      </c:barChart>
      <c:catAx>
        <c:axId val="138482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58708907569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82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4824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51885830785E-2"/>
              <c:y val="0.297414245633089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82296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9201345039537786"/>
          <c:y val="4.9504950495049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66805559238927"/>
          <c:y val="0.20792079207920791"/>
          <c:w val="0.18849869661463026"/>
          <c:h val="0.584158415841584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'2. Sınav'!$I$100:$I$101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'2. Sınav'!$J$100:$J$101</c:f>
              <c:numCache>
                <c:formatCode>0.00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'2. Sınav'!$K$100:$K$101</c:f>
              <c:numCache>
                <c:formatCode>0.00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34195366154318"/>
          <c:y val="0.2970297029702974"/>
          <c:w val="0.23429213520833858"/>
          <c:h val="0.43564356435643581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0526384320394"/>
          <c:y val="9.5541698415413656E-2"/>
          <c:w val="0.80000248016641917"/>
          <c:h val="0.59872797673659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Sınav'!$D$88:$D$92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'2. Sınav'!$E$88:$E$92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4731520"/>
        <c:axId val="1384733152"/>
      </c:barChart>
      <c:catAx>
        <c:axId val="138473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595217264546"/>
              <c:y val="0.84076700603507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73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473315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825396825397E-2"/>
              <c:y val="0.11465035023488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731520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5337940467765"/>
          <c:y val="0.31443298969072203"/>
          <c:w val="0.27035873619251383"/>
          <c:h val="0.427835051546391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 Sınav'!$D$88:$D$92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'2. Sınav'!$E$88:$E$92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72415296622177"/>
          <c:y val="0.13917525773195877"/>
          <c:w val="0.32247591200937054"/>
          <c:h val="0.72164948453608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3. SINAV SORU ANALİZİ</a:t>
            </a:r>
          </a:p>
        </c:rich>
      </c:tx>
      <c:layout>
        <c:manualLayout>
          <c:xMode val="edge"/>
          <c:yMode val="edge"/>
          <c:x val="0.42201877670490023"/>
          <c:y val="3.8793103448275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45926356562136E-2"/>
          <c:y val="0.18103486377555852"/>
          <c:w val="0.94087759309457231"/>
          <c:h val="0.517242467930167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Sınav'!$F$5:$AS$5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'3. Sınav'!$F$65:$AS$65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205520"/>
        <c:axId val="1389583600"/>
      </c:barChart>
      <c:catAx>
        <c:axId val="138420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49745211512169574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95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5836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6.1162079510703408E-3"/>
              <c:y val="0.29310390080550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20552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jpeg"/><Relationship Id="rId1" Type="http://schemas.openxmlformats.org/officeDocument/2006/relationships/hyperlink" Target="#'Ana Sayfa'!A1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1</xdr:row>
      <xdr:rowOff>9525</xdr:rowOff>
    </xdr:from>
    <xdr:to>
      <xdr:col>14</xdr:col>
      <xdr:colOff>285750</xdr:colOff>
      <xdr:row>7</xdr:row>
      <xdr:rowOff>9525</xdr:rowOff>
    </xdr:to>
    <xdr:pic>
      <xdr:nvPicPr>
        <xdr:cNvPr id="1092" name="Picture 67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238125"/>
          <a:ext cx="1190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19050</xdr:rowOff>
    </xdr:from>
    <xdr:to>
      <xdr:col>9</xdr:col>
      <xdr:colOff>76200</xdr:colOff>
      <xdr:row>3</xdr:row>
      <xdr:rowOff>104775</xdr:rowOff>
    </xdr:to>
    <xdr:pic>
      <xdr:nvPicPr>
        <xdr:cNvPr id="2054" name="Picture 4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180975"/>
          <a:ext cx="11906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19050</xdr:colOff>
      <xdr:row>0</xdr:row>
      <xdr:rowOff>9525</xdr:rowOff>
    </xdr:from>
    <xdr:to>
      <xdr:col>47</xdr:col>
      <xdr:colOff>476250</xdr:colOff>
      <xdr:row>4</xdr:row>
      <xdr:rowOff>0</xdr:rowOff>
    </xdr:to>
    <xdr:pic>
      <xdr:nvPicPr>
        <xdr:cNvPr id="4103" name="Picture 3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0" y="9525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9525</xdr:rowOff>
    </xdr:from>
    <xdr:to>
      <xdr:col>47</xdr:col>
      <xdr:colOff>19050</xdr:colOff>
      <xdr:row>83</xdr:row>
      <xdr:rowOff>114300</xdr:rowOff>
    </xdr:to>
    <xdr:graphicFrame macro="">
      <xdr:nvGraphicFramePr>
        <xdr:cNvPr id="399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96</xdr:row>
      <xdr:rowOff>19050</xdr:rowOff>
    </xdr:from>
    <xdr:to>
      <xdr:col>30</xdr:col>
      <xdr:colOff>114300</xdr:colOff>
      <xdr:row>101</xdr:row>
      <xdr:rowOff>142875</xdr:rowOff>
    </xdr:to>
    <xdr:graphicFrame macro="">
      <xdr:nvGraphicFramePr>
        <xdr:cNvPr id="3999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86</xdr:row>
      <xdr:rowOff>9525</xdr:rowOff>
    </xdr:from>
    <xdr:to>
      <xdr:col>30</xdr:col>
      <xdr:colOff>123825</xdr:colOff>
      <xdr:row>94</xdr:row>
      <xdr:rowOff>0</xdr:rowOff>
    </xdr:to>
    <xdr:graphicFrame macro="">
      <xdr:nvGraphicFramePr>
        <xdr:cNvPr id="3999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86</xdr:row>
      <xdr:rowOff>19050</xdr:rowOff>
    </xdr:from>
    <xdr:to>
      <xdr:col>46</xdr:col>
      <xdr:colOff>361950</xdr:colOff>
      <xdr:row>96</xdr:row>
      <xdr:rowOff>19050</xdr:rowOff>
    </xdr:to>
    <xdr:graphicFrame macro="">
      <xdr:nvGraphicFramePr>
        <xdr:cNvPr id="3999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9525</xdr:rowOff>
    </xdr:from>
    <xdr:to>
      <xdr:col>47</xdr:col>
      <xdr:colOff>19050</xdr:colOff>
      <xdr:row>83</xdr:row>
      <xdr:rowOff>114300</xdr:rowOff>
    </xdr:to>
    <xdr:graphicFrame macro="">
      <xdr:nvGraphicFramePr>
        <xdr:cNvPr id="348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96</xdr:row>
      <xdr:rowOff>19050</xdr:rowOff>
    </xdr:from>
    <xdr:to>
      <xdr:col>30</xdr:col>
      <xdr:colOff>114300</xdr:colOff>
      <xdr:row>101</xdr:row>
      <xdr:rowOff>142875</xdr:rowOff>
    </xdr:to>
    <xdr:graphicFrame macro="">
      <xdr:nvGraphicFramePr>
        <xdr:cNvPr id="348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86</xdr:row>
      <xdr:rowOff>9525</xdr:rowOff>
    </xdr:from>
    <xdr:to>
      <xdr:col>30</xdr:col>
      <xdr:colOff>123825</xdr:colOff>
      <xdr:row>94</xdr:row>
      <xdr:rowOff>0</xdr:rowOff>
    </xdr:to>
    <xdr:graphicFrame macro="">
      <xdr:nvGraphicFramePr>
        <xdr:cNvPr id="348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86</xdr:row>
      <xdr:rowOff>19050</xdr:rowOff>
    </xdr:from>
    <xdr:to>
      <xdr:col>46</xdr:col>
      <xdr:colOff>361950</xdr:colOff>
      <xdr:row>96</xdr:row>
      <xdr:rowOff>19050</xdr:rowOff>
    </xdr:to>
    <xdr:graphicFrame macro="">
      <xdr:nvGraphicFramePr>
        <xdr:cNvPr id="348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9525</xdr:rowOff>
    </xdr:from>
    <xdr:to>
      <xdr:col>47</xdr:col>
      <xdr:colOff>19050</xdr:colOff>
      <xdr:row>83</xdr:row>
      <xdr:rowOff>114300</xdr:rowOff>
    </xdr:to>
    <xdr:graphicFrame macro="">
      <xdr:nvGraphicFramePr>
        <xdr:cNvPr id="47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96</xdr:row>
      <xdr:rowOff>19050</xdr:rowOff>
    </xdr:from>
    <xdr:to>
      <xdr:col>30</xdr:col>
      <xdr:colOff>114300</xdr:colOff>
      <xdr:row>101</xdr:row>
      <xdr:rowOff>142875</xdr:rowOff>
    </xdr:to>
    <xdr:graphicFrame macro="">
      <xdr:nvGraphicFramePr>
        <xdr:cNvPr id="471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86</xdr:row>
      <xdr:rowOff>9525</xdr:rowOff>
    </xdr:from>
    <xdr:to>
      <xdr:col>30</xdr:col>
      <xdr:colOff>123825</xdr:colOff>
      <xdr:row>94</xdr:row>
      <xdr:rowOff>0</xdr:rowOff>
    </xdr:to>
    <xdr:graphicFrame macro="">
      <xdr:nvGraphicFramePr>
        <xdr:cNvPr id="471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123825</xdr:colOff>
      <xdr:row>86</xdr:row>
      <xdr:rowOff>19050</xdr:rowOff>
    </xdr:from>
    <xdr:to>
      <xdr:col>46</xdr:col>
      <xdr:colOff>323850</xdr:colOff>
      <xdr:row>96</xdr:row>
      <xdr:rowOff>19050</xdr:rowOff>
    </xdr:to>
    <xdr:graphicFrame macro="">
      <xdr:nvGraphicFramePr>
        <xdr:cNvPr id="471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33807" name="Picture 2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5" y="0"/>
          <a:ext cx="1190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180975</xdr:colOff>
      <xdr:row>54</xdr:row>
      <xdr:rowOff>142875</xdr:rowOff>
    </xdr:from>
    <xdr:to>
      <xdr:col>16</xdr:col>
      <xdr:colOff>190500</xdr:colOff>
      <xdr:row>61</xdr:row>
      <xdr:rowOff>133350</xdr:rowOff>
    </xdr:to>
    <xdr:graphicFrame macro="">
      <xdr:nvGraphicFramePr>
        <xdr:cNvPr id="3380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63</xdr:row>
      <xdr:rowOff>19050</xdr:rowOff>
    </xdr:from>
    <xdr:to>
      <xdr:col>16</xdr:col>
      <xdr:colOff>171450</xdr:colOff>
      <xdr:row>67</xdr:row>
      <xdr:rowOff>19050</xdr:rowOff>
    </xdr:to>
    <xdr:graphicFrame macro="">
      <xdr:nvGraphicFramePr>
        <xdr:cNvPr id="3380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361950</xdr:colOff>
      <xdr:row>54</xdr:row>
      <xdr:rowOff>142875</xdr:rowOff>
    </xdr:from>
    <xdr:to>
      <xdr:col>20</xdr:col>
      <xdr:colOff>714375</xdr:colOff>
      <xdr:row>61</xdr:row>
      <xdr:rowOff>133350</xdr:rowOff>
    </xdr:to>
    <xdr:graphicFrame macro="">
      <xdr:nvGraphicFramePr>
        <xdr:cNvPr id="338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tabColor indexed="9"/>
  </sheetPr>
  <dimension ref="A1:Y33"/>
  <sheetViews>
    <sheetView zoomScaleNormal="130" workbookViewId="0">
      <selection activeCell="C18" sqref="C18:F19"/>
    </sheetView>
  </sheetViews>
  <sheetFormatPr defaultRowHeight="12.75"/>
  <cols>
    <col min="1" max="1" width="10.5703125" style="71" customWidth="1"/>
    <col min="2" max="21" width="4.28515625" style="71" customWidth="1"/>
    <col min="22" max="16384" width="9.140625" style="71"/>
  </cols>
  <sheetData>
    <row r="1" spans="1:21" ht="13.5" thickBot="1"/>
    <row r="2" spans="1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170" t="s">
        <v>3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U3" s="87"/>
    </row>
    <row r="4" spans="1:21" ht="18.75" customHeight="1">
      <c r="A4" s="30"/>
      <c r="B4" s="86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88"/>
    </row>
    <row r="5" spans="1:21" ht="17.25" customHeight="1" thickBot="1">
      <c r="A5" s="30"/>
      <c r="B5" s="89"/>
      <c r="C5" s="191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90"/>
    </row>
    <row r="6" spans="1:21" ht="12" customHeight="1" thickTop="1" thickBot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185" t="s">
        <v>80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88"/>
    </row>
    <row r="9" spans="1:21" ht="24" customHeight="1">
      <c r="A9" s="30"/>
      <c r="B9" s="86"/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88"/>
    </row>
    <row r="10" spans="1:21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158" t="s">
        <v>25</v>
      </c>
      <c r="D11" s="159"/>
      <c r="E11" s="159"/>
      <c r="F11" s="160"/>
      <c r="J11" s="164" t="s">
        <v>5</v>
      </c>
      <c r="K11" s="165"/>
      <c r="L11" s="165"/>
      <c r="M11" s="166"/>
      <c r="N11" s="99"/>
      <c r="O11" s="99"/>
      <c r="P11" s="99"/>
      <c r="Q11" s="199" t="s">
        <v>24</v>
      </c>
      <c r="R11" s="200"/>
      <c r="S11" s="200"/>
      <c r="T11" s="201"/>
      <c r="U11" s="101"/>
    </row>
    <row r="12" spans="1:21" ht="18" customHeight="1">
      <c r="A12" s="30"/>
      <c r="B12" s="86"/>
      <c r="C12" s="161"/>
      <c r="D12" s="162"/>
      <c r="E12" s="162"/>
      <c r="F12" s="163"/>
      <c r="J12" s="167"/>
      <c r="K12" s="168"/>
      <c r="L12" s="168"/>
      <c r="M12" s="169"/>
      <c r="N12" s="99"/>
      <c r="O12" s="99"/>
      <c r="P12" s="99"/>
      <c r="Q12" s="202"/>
      <c r="R12" s="203"/>
      <c r="S12" s="203"/>
      <c r="T12" s="204"/>
      <c r="U12" s="101"/>
    </row>
    <row r="13" spans="1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1:21" ht="18" customHeight="1" thickTop="1" thickBot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1:21" ht="18" customHeight="1" thickTop="1">
      <c r="A15" s="30"/>
      <c r="B15" s="94"/>
      <c r="C15" s="108"/>
      <c r="D15" s="108"/>
      <c r="E15" s="108"/>
      <c r="F15" s="108"/>
      <c r="G15" s="109"/>
      <c r="H15" s="109"/>
      <c r="I15" s="109"/>
      <c r="J15" s="109"/>
      <c r="K15" s="109"/>
      <c r="L15" s="110"/>
      <c r="M15" s="110"/>
      <c r="N15" s="110"/>
      <c r="O15" s="110"/>
      <c r="P15" s="110"/>
      <c r="Q15" s="108"/>
      <c r="R15" s="111"/>
      <c r="S15" s="108"/>
      <c r="T15" s="108"/>
      <c r="U15" s="112"/>
    </row>
    <row r="16" spans="1:21" ht="23.25" customHeight="1">
      <c r="A16" s="30"/>
      <c r="B16" s="113"/>
      <c r="C16" s="182" t="s">
        <v>64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4"/>
      <c r="U16" s="114"/>
    </row>
    <row r="17" spans="1:25" ht="15">
      <c r="A17" s="30"/>
      <c r="B17" s="115"/>
      <c r="C17" s="116"/>
      <c r="D17" s="116"/>
      <c r="E17" s="116"/>
      <c r="F17" s="98"/>
      <c r="G17" s="117"/>
      <c r="H17" s="117"/>
      <c r="I17" s="117"/>
      <c r="J17" s="98"/>
      <c r="K17" s="118"/>
      <c r="L17" s="98"/>
      <c r="M17" s="98"/>
      <c r="N17" s="98"/>
      <c r="O17" s="98"/>
      <c r="P17" s="98"/>
      <c r="Q17" s="98"/>
      <c r="R17" s="98"/>
      <c r="S17" s="98"/>
      <c r="T17" s="98"/>
      <c r="U17" s="101"/>
    </row>
    <row r="18" spans="1:25" ht="18" customHeight="1">
      <c r="A18" s="30"/>
      <c r="B18" s="115"/>
      <c r="C18" s="211" t="s">
        <v>21</v>
      </c>
      <c r="D18" s="212"/>
      <c r="E18" s="212"/>
      <c r="F18" s="213"/>
      <c r="G18" s="117"/>
      <c r="H18" s="117"/>
      <c r="I18" s="117"/>
      <c r="J18" s="205" t="s">
        <v>22</v>
      </c>
      <c r="K18" s="206"/>
      <c r="L18" s="206"/>
      <c r="M18" s="207"/>
      <c r="N18" s="98"/>
      <c r="O18" s="98"/>
      <c r="P18" s="98"/>
      <c r="Q18" s="193" t="s">
        <v>23</v>
      </c>
      <c r="R18" s="194"/>
      <c r="S18" s="194"/>
      <c r="T18" s="195"/>
      <c r="U18" s="101"/>
    </row>
    <row r="19" spans="1:25" ht="18" customHeight="1">
      <c r="A19" s="30"/>
      <c r="B19" s="115"/>
      <c r="C19" s="214"/>
      <c r="D19" s="215"/>
      <c r="E19" s="215"/>
      <c r="F19" s="216"/>
      <c r="G19" s="117"/>
      <c r="H19" s="117"/>
      <c r="I19" s="117"/>
      <c r="J19" s="208"/>
      <c r="K19" s="209"/>
      <c r="L19" s="209"/>
      <c r="M19" s="210"/>
      <c r="N19" s="98"/>
      <c r="O19" s="98"/>
      <c r="P19" s="119"/>
      <c r="Q19" s="196"/>
      <c r="R19" s="197"/>
      <c r="S19" s="197"/>
      <c r="T19" s="198"/>
      <c r="U19" s="101"/>
    </row>
    <row r="20" spans="1:25" ht="16.5" customHeight="1" thickBot="1">
      <c r="A20" s="30"/>
      <c r="B20" s="120"/>
      <c r="C20" s="121"/>
      <c r="D20" s="121"/>
      <c r="E20" s="104"/>
      <c r="F20" s="104"/>
      <c r="G20" s="104"/>
      <c r="H20" s="104"/>
      <c r="I20" s="104"/>
      <c r="J20" s="104"/>
      <c r="K20" s="104"/>
      <c r="L20" s="104"/>
      <c r="M20" s="104"/>
      <c r="N20" s="121"/>
      <c r="O20" s="121"/>
      <c r="P20" s="121"/>
      <c r="Q20" s="104"/>
      <c r="R20" s="104"/>
      <c r="S20" s="104"/>
      <c r="T20" s="104"/>
      <c r="U20" s="106"/>
    </row>
    <row r="21" spans="1:25" ht="16.5" customHeight="1" thickTop="1" thickBot="1">
      <c r="A21" s="30"/>
      <c r="B21" s="119"/>
      <c r="C21" s="119"/>
      <c r="D21" s="119"/>
      <c r="E21" s="98"/>
      <c r="F21" s="98"/>
      <c r="G21" s="98"/>
      <c r="H21" s="98"/>
      <c r="I21" s="98"/>
      <c r="J21" s="98"/>
      <c r="K21" s="98"/>
      <c r="L21" s="98"/>
      <c r="M21" s="98"/>
      <c r="N21" s="119"/>
      <c r="O21" s="119"/>
      <c r="P21" s="119"/>
      <c r="Q21" s="98"/>
      <c r="R21" s="98"/>
      <c r="S21" s="98"/>
      <c r="T21" s="98"/>
      <c r="U21" s="98"/>
    </row>
    <row r="22" spans="1:25" ht="14.25" customHeight="1" thickTop="1">
      <c r="A22" s="30"/>
      <c r="B22" s="122"/>
      <c r="C22" s="123"/>
      <c r="D22" s="123"/>
      <c r="E22" s="109"/>
      <c r="F22" s="109"/>
      <c r="G22" s="109"/>
      <c r="H22" s="109"/>
      <c r="I22" s="109"/>
      <c r="J22" s="109"/>
      <c r="K22" s="109"/>
      <c r="L22" s="109"/>
      <c r="M22" s="109"/>
      <c r="N22" s="123"/>
      <c r="O22" s="123"/>
      <c r="P22" s="123"/>
      <c r="Q22" s="109"/>
      <c r="R22" s="109"/>
      <c r="S22" s="109"/>
      <c r="T22" s="109"/>
      <c r="U22" s="124"/>
    </row>
    <row r="23" spans="1:25" ht="12.75" customHeight="1">
      <c r="A23" s="30"/>
      <c r="B23" s="86"/>
      <c r="C23" s="176" t="s">
        <v>63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8"/>
      <c r="U23" s="87"/>
    </row>
    <row r="24" spans="1:25" ht="12.75" customHeight="1">
      <c r="A24" s="30"/>
      <c r="B24" s="86"/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1"/>
      <c r="U24" s="87"/>
      <c r="Y24" s="125"/>
    </row>
    <row r="25" spans="1:25" ht="18" customHeight="1" thickBot="1">
      <c r="A25" s="30"/>
      <c r="B25" s="89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7"/>
    </row>
    <row r="26" spans="1:25" ht="13.5" thickTop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</sheetData>
  <sheetProtection selectLockedCells="1"/>
  <mergeCells count="11">
    <mergeCell ref="C11:F12"/>
    <mergeCell ref="J11:M12"/>
    <mergeCell ref="C3:T4"/>
    <mergeCell ref="C23:T24"/>
    <mergeCell ref="C16:T16"/>
    <mergeCell ref="C8:T9"/>
    <mergeCell ref="C5:T5"/>
    <mergeCell ref="Q18:T19"/>
    <mergeCell ref="Q11:T12"/>
    <mergeCell ref="J18:M19"/>
    <mergeCell ref="C18:F19"/>
  </mergeCells>
  <phoneticPr fontId="2" type="noConversion"/>
  <hyperlinks>
    <hyperlink ref="D23:S24" location="'D. Sonu'!A1" display="DÖNEM SONU NOT ÇİZELGESİ"/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T24" location="'D. Sonu'!A1" display="DÖNEM SONU NOT ANALİZİ - NOT ÇİZELGESİ"/>
    <hyperlink ref="C18:F19" location="'1. Sınav'!A1" display="1.SINAV"/>
    <hyperlink ref="J18:M19" location="'2. Sınav'!A1" display="2.SINAV"/>
    <hyperlink ref="Q18:T19" location="'3. Sınav'!A1" display="3.SINAV"/>
  </hyperlinks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indexed="11"/>
  </sheetPr>
  <dimension ref="A1:P50"/>
  <sheetViews>
    <sheetView zoomScaleNormal="100" workbookViewId="0">
      <selection activeCell="L29" sqref="L29"/>
    </sheetView>
  </sheetViews>
  <sheetFormatPr defaultRowHeight="12.75"/>
  <cols>
    <col min="1" max="3" width="8.7109375" style="4" customWidth="1"/>
    <col min="4" max="4" width="9.28515625" style="4" customWidth="1"/>
    <col min="5" max="11" width="8.42578125" style="4" customWidth="1"/>
    <col min="12" max="12" width="13.85546875" style="4" customWidth="1"/>
    <col min="13" max="16384" width="9.140625" style="4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19" t="s">
        <v>4</v>
      </c>
      <c r="F2" s="220"/>
      <c r="G2" s="220"/>
      <c r="H2" s="220"/>
      <c r="I2" s="220"/>
      <c r="J2" s="220"/>
      <c r="K2" s="220"/>
      <c r="L2" s="221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22"/>
      <c r="F3" s="223"/>
      <c r="G3" s="223"/>
      <c r="H3" s="223"/>
      <c r="I3" s="223"/>
      <c r="J3" s="223"/>
      <c r="K3" s="223"/>
      <c r="L3" s="224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25"/>
      <c r="F4" s="226"/>
      <c r="G4" s="226"/>
      <c r="H4" s="226"/>
      <c r="I4" s="226"/>
      <c r="J4" s="226"/>
      <c r="K4" s="226"/>
      <c r="L4" s="227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4.1" customHeight="1">
      <c r="A6" s="2"/>
      <c r="B6" s="2"/>
      <c r="C6" s="2"/>
      <c r="D6" s="35"/>
      <c r="E6" s="217" t="s">
        <v>6</v>
      </c>
      <c r="F6" s="217"/>
      <c r="G6" s="217"/>
      <c r="H6" s="218" t="s">
        <v>110</v>
      </c>
      <c r="I6" s="218"/>
      <c r="J6" s="218"/>
      <c r="K6" s="218"/>
      <c r="L6" s="218"/>
      <c r="M6" s="35"/>
      <c r="N6" s="2"/>
      <c r="O6" s="2"/>
      <c r="P6" s="2"/>
    </row>
    <row r="7" spans="1:16" ht="14.1" customHeight="1">
      <c r="A7" s="2"/>
      <c r="B7" s="2"/>
      <c r="C7" s="2"/>
      <c r="D7" s="35"/>
      <c r="E7" s="217"/>
      <c r="F7" s="217"/>
      <c r="G7" s="217"/>
      <c r="H7" s="218"/>
      <c r="I7" s="218"/>
      <c r="J7" s="218"/>
      <c r="K7" s="218"/>
      <c r="L7" s="218"/>
      <c r="M7" s="35"/>
      <c r="N7" s="2"/>
      <c r="O7" s="2"/>
      <c r="P7" s="2"/>
    </row>
    <row r="8" spans="1:16" ht="14.1" customHeight="1">
      <c r="A8" s="2"/>
      <c r="B8" s="2"/>
      <c r="C8" s="2"/>
      <c r="D8" s="35"/>
      <c r="E8" s="217" t="s">
        <v>7</v>
      </c>
      <c r="F8" s="217"/>
      <c r="G8" s="217"/>
      <c r="H8" s="218"/>
      <c r="I8" s="218"/>
      <c r="J8" s="218"/>
      <c r="K8" s="218"/>
      <c r="L8" s="218"/>
      <c r="M8" s="35"/>
      <c r="N8" s="2"/>
      <c r="O8" s="2"/>
      <c r="P8" s="2"/>
    </row>
    <row r="9" spans="1:16" ht="14.1" customHeight="1">
      <c r="A9" s="2"/>
      <c r="B9" s="2"/>
      <c r="C9" s="2"/>
      <c r="D9" s="35"/>
      <c r="E9" s="217"/>
      <c r="F9" s="217"/>
      <c r="G9" s="217"/>
      <c r="H9" s="218"/>
      <c r="I9" s="218"/>
      <c r="J9" s="218"/>
      <c r="K9" s="218"/>
      <c r="L9" s="218"/>
      <c r="M9" s="35"/>
      <c r="N9" s="2"/>
      <c r="O9" s="2"/>
      <c r="P9" s="2"/>
    </row>
    <row r="10" spans="1:16" ht="14.1" customHeight="1">
      <c r="A10" s="2"/>
      <c r="B10" s="2"/>
      <c r="C10" s="2"/>
      <c r="D10" s="35"/>
      <c r="E10" s="217" t="s">
        <v>8</v>
      </c>
      <c r="F10" s="217"/>
      <c r="G10" s="217"/>
      <c r="H10" s="218"/>
      <c r="I10" s="218"/>
      <c r="J10" s="218"/>
      <c r="K10" s="218"/>
      <c r="L10" s="218"/>
      <c r="M10" s="35"/>
      <c r="N10" s="2"/>
      <c r="O10" s="2"/>
      <c r="P10" s="2"/>
    </row>
    <row r="11" spans="1:16" ht="14.1" customHeight="1">
      <c r="A11" s="2"/>
      <c r="B11" s="2"/>
      <c r="C11" s="2"/>
      <c r="D11" s="35"/>
      <c r="E11" s="217"/>
      <c r="F11" s="217"/>
      <c r="G11" s="217"/>
      <c r="H11" s="218"/>
      <c r="I11" s="218"/>
      <c r="J11" s="218"/>
      <c r="K11" s="218"/>
      <c r="L11" s="218"/>
      <c r="M11" s="35"/>
      <c r="N11" s="2"/>
      <c r="O11" s="2"/>
      <c r="P11" s="2"/>
    </row>
    <row r="12" spans="1:16" ht="14.1" customHeight="1">
      <c r="A12" s="2"/>
      <c r="B12" s="2"/>
      <c r="C12" s="2"/>
      <c r="D12" s="35"/>
      <c r="E12" s="217" t="s">
        <v>9</v>
      </c>
      <c r="F12" s="217"/>
      <c r="G12" s="217"/>
      <c r="H12" s="218"/>
      <c r="I12" s="218"/>
      <c r="J12" s="218"/>
      <c r="K12" s="218"/>
      <c r="L12" s="218"/>
      <c r="M12" s="35"/>
      <c r="N12" s="2"/>
      <c r="O12" s="2"/>
      <c r="P12" s="2"/>
    </row>
    <row r="13" spans="1:16" ht="14.1" customHeight="1">
      <c r="A13" s="2"/>
      <c r="B13" s="2"/>
      <c r="C13" s="2"/>
      <c r="D13" s="35"/>
      <c r="E13" s="217"/>
      <c r="F13" s="217"/>
      <c r="G13" s="217"/>
      <c r="H13" s="218"/>
      <c r="I13" s="218"/>
      <c r="J13" s="218"/>
      <c r="K13" s="218"/>
      <c r="L13" s="218"/>
      <c r="M13" s="35"/>
      <c r="N13" s="2"/>
      <c r="O13" s="2"/>
      <c r="P13" s="2"/>
    </row>
    <row r="14" spans="1:16" ht="14.1" customHeight="1">
      <c r="A14" s="2"/>
      <c r="B14" s="2"/>
      <c r="C14" s="2"/>
      <c r="D14" s="35"/>
      <c r="E14" s="217" t="s">
        <v>10</v>
      </c>
      <c r="F14" s="217"/>
      <c r="G14" s="217"/>
      <c r="H14" s="218" t="s">
        <v>111</v>
      </c>
      <c r="I14" s="218"/>
      <c r="J14" s="218"/>
      <c r="K14" s="218"/>
      <c r="L14" s="218"/>
      <c r="M14" s="35"/>
      <c r="N14" s="2"/>
      <c r="O14" s="2"/>
      <c r="P14" s="2"/>
    </row>
    <row r="15" spans="1:16" ht="14.1" customHeight="1">
      <c r="A15" s="2"/>
      <c r="B15" s="2"/>
      <c r="C15" s="2"/>
      <c r="D15" s="35"/>
      <c r="E15" s="217"/>
      <c r="F15" s="217"/>
      <c r="G15" s="217"/>
      <c r="H15" s="218"/>
      <c r="I15" s="218"/>
      <c r="J15" s="218"/>
      <c r="K15" s="218"/>
      <c r="L15" s="218"/>
      <c r="M15" s="35"/>
      <c r="N15" s="2"/>
      <c r="O15" s="2"/>
      <c r="P15" s="2"/>
    </row>
    <row r="16" spans="1:16" ht="14.1" customHeight="1">
      <c r="A16" s="2"/>
      <c r="B16" s="2"/>
      <c r="C16" s="2"/>
      <c r="D16" s="35"/>
      <c r="E16" s="217" t="s">
        <v>11</v>
      </c>
      <c r="F16" s="217"/>
      <c r="G16" s="217"/>
      <c r="H16" s="218">
        <v>1</v>
      </c>
      <c r="I16" s="218"/>
      <c r="J16" s="218"/>
      <c r="K16" s="218"/>
      <c r="L16" s="218"/>
      <c r="M16" s="35"/>
      <c r="N16" s="2"/>
      <c r="O16" s="2"/>
      <c r="P16" s="2"/>
    </row>
    <row r="17" spans="1:16" ht="14.1" customHeight="1">
      <c r="A17" s="2"/>
      <c r="B17" s="2"/>
      <c r="C17" s="2"/>
      <c r="D17" s="35"/>
      <c r="E17" s="217"/>
      <c r="F17" s="217"/>
      <c r="G17" s="217"/>
      <c r="H17" s="218"/>
      <c r="I17" s="218"/>
      <c r="J17" s="218"/>
      <c r="K17" s="218"/>
      <c r="L17" s="218"/>
      <c r="M17" s="35"/>
      <c r="N17" s="2"/>
      <c r="O17" s="2"/>
      <c r="P17" s="2"/>
    </row>
    <row r="18" spans="1:16" ht="14.1" customHeight="1">
      <c r="A18" s="2"/>
      <c r="B18" s="2"/>
      <c r="C18" s="2"/>
      <c r="D18" s="35"/>
      <c r="E18" s="217" t="s">
        <v>12</v>
      </c>
      <c r="F18" s="217"/>
      <c r="G18" s="217"/>
      <c r="H18" s="218"/>
      <c r="I18" s="218"/>
      <c r="J18" s="218"/>
      <c r="K18" s="218"/>
      <c r="L18" s="218"/>
      <c r="M18" s="35"/>
      <c r="N18" s="2"/>
      <c r="O18" s="2"/>
      <c r="P18" s="2"/>
    </row>
    <row r="19" spans="1:16" ht="14.1" customHeight="1">
      <c r="A19" s="2"/>
      <c r="B19" s="2"/>
      <c r="C19" s="2"/>
      <c r="D19" s="35"/>
      <c r="E19" s="217"/>
      <c r="F19" s="217"/>
      <c r="G19" s="217"/>
      <c r="H19" s="218"/>
      <c r="I19" s="218"/>
      <c r="J19" s="218"/>
      <c r="K19" s="218"/>
      <c r="L19" s="218"/>
      <c r="M19" s="35"/>
      <c r="N19" s="2"/>
      <c r="O19" s="2"/>
      <c r="P19" s="2"/>
    </row>
    <row r="20" spans="1:16" ht="14.1" customHeight="1">
      <c r="A20" s="2"/>
      <c r="B20" s="2"/>
      <c r="C20" s="2"/>
      <c r="D20" s="35"/>
      <c r="E20" s="217" t="s">
        <v>45</v>
      </c>
      <c r="F20" s="217"/>
      <c r="G20" s="217"/>
      <c r="H20" s="218"/>
      <c r="I20" s="218"/>
      <c r="J20" s="218"/>
      <c r="K20" s="218"/>
      <c r="L20" s="218"/>
      <c r="M20" s="35"/>
      <c r="N20" s="2"/>
      <c r="O20" s="2"/>
      <c r="P20" s="2"/>
    </row>
    <row r="21" spans="1:16" ht="14.1" customHeight="1">
      <c r="A21" s="2"/>
      <c r="B21" s="2"/>
      <c r="C21" s="2"/>
      <c r="D21" s="35"/>
      <c r="E21" s="217"/>
      <c r="F21" s="217"/>
      <c r="G21" s="217"/>
      <c r="H21" s="218"/>
      <c r="I21" s="218"/>
      <c r="J21" s="218"/>
      <c r="K21" s="218"/>
      <c r="L21" s="218"/>
      <c r="M21" s="35"/>
      <c r="N21" s="2"/>
      <c r="O21" s="2"/>
      <c r="P21" s="2"/>
    </row>
    <row r="22" spans="1:16" ht="14.1" customHeight="1">
      <c r="A22" s="2"/>
      <c r="B22" s="2"/>
      <c r="C22" s="2"/>
      <c r="D22" s="35"/>
      <c r="E22" s="217" t="s">
        <v>13</v>
      </c>
      <c r="F22" s="217"/>
      <c r="G22" s="217"/>
      <c r="H22" s="218" t="s">
        <v>112</v>
      </c>
      <c r="I22" s="218"/>
      <c r="J22" s="218"/>
      <c r="K22" s="218"/>
      <c r="L22" s="218"/>
      <c r="M22" s="35"/>
      <c r="N22" s="2"/>
      <c r="O22" s="2"/>
      <c r="P22" s="2"/>
    </row>
    <row r="23" spans="1:16" ht="14.1" customHeight="1">
      <c r="A23" s="2"/>
      <c r="B23" s="2"/>
      <c r="C23" s="2"/>
      <c r="D23" s="35"/>
      <c r="E23" s="217"/>
      <c r="F23" s="217"/>
      <c r="G23" s="217"/>
      <c r="H23" s="218"/>
      <c r="I23" s="218"/>
      <c r="J23" s="218"/>
      <c r="K23" s="218"/>
      <c r="L23" s="218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electLockedCells="1"/>
  <mergeCells count="19">
    <mergeCell ref="E2:L4"/>
    <mergeCell ref="H6:L7"/>
    <mergeCell ref="H8:L9"/>
    <mergeCell ref="E6:G7"/>
    <mergeCell ref="E8:G9"/>
    <mergeCell ref="E22:G23"/>
    <mergeCell ref="H10:L11"/>
    <mergeCell ref="H12:L13"/>
    <mergeCell ref="H14:L15"/>
    <mergeCell ref="H16:L17"/>
    <mergeCell ref="H18:L19"/>
    <mergeCell ref="H22:L23"/>
    <mergeCell ref="E10:G11"/>
    <mergeCell ref="E12:G13"/>
    <mergeCell ref="E14:G15"/>
    <mergeCell ref="E20:G21"/>
    <mergeCell ref="H20:L21"/>
    <mergeCell ref="E16:G17"/>
    <mergeCell ref="E18:G19"/>
  </mergeCells>
  <phoneticPr fontId="2" type="noConversion"/>
  <pageMargins left="1.31" right="0.78740157480314965" top="0.78740157480314965" bottom="0.78740157480314965" header="0.59055118110236227" footer="0.5905511811023622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indexed="12"/>
  </sheetPr>
  <dimension ref="A1:K55"/>
  <sheetViews>
    <sheetView zoomScaleNormal="100" workbookViewId="0">
      <selection activeCell="G23" sqref="G23"/>
    </sheetView>
  </sheetViews>
  <sheetFormatPr defaultRowHeight="12.75"/>
  <cols>
    <col min="1" max="3" width="8.85546875" style="4" customWidth="1"/>
    <col min="4" max="4" width="9.7109375" style="4" customWidth="1"/>
    <col min="5" max="5" width="8.7109375" style="4" customWidth="1"/>
    <col min="6" max="6" width="10.7109375" style="4" customWidth="1"/>
    <col min="7" max="7" width="45.7109375" style="4" customWidth="1"/>
    <col min="8" max="8" width="10.7109375" style="4" customWidth="1"/>
    <col min="9" max="16384" width="9.140625" style="4"/>
  </cols>
  <sheetData>
    <row r="1" spans="1:11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228" t="s">
        <v>5</v>
      </c>
      <c r="F2" s="228"/>
      <c r="G2" s="228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51</v>
      </c>
      <c r="F3" s="34" t="s">
        <v>14</v>
      </c>
      <c r="G3" s="34" t="s">
        <v>1</v>
      </c>
      <c r="H3" s="28"/>
      <c r="I3" s="2"/>
      <c r="J3" s="2"/>
      <c r="K3" s="2"/>
    </row>
    <row r="4" spans="1:11">
      <c r="A4" s="2"/>
      <c r="B4" s="2"/>
      <c r="C4" s="2"/>
      <c r="D4" s="28"/>
      <c r="E4" s="32" t="str">
        <f>IF(F4&gt;0,1," ")</f>
        <v xml:space="preserve"> </v>
      </c>
      <c r="F4" s="43"/>
      <c r="G4" s="42"/>
      <c r="H4" s="28"/>
      <c r="I4" s="2"/>
      <c r="J4" s="2"/>
      <c r="K4" s="2"/>
    </row>
    <row r="5" spans="1:11">
      <c r="A5" s="2"/>
      <c r="B5" s="2"/>
      <c r="C5" s="2"/>
      <c r="D5" s="28"/>
      <c r="E5" s="32" t="str">
        <f>IF(F5&gt;0,2," ")</f>
        <v xml:space="preserve"> </v>
      </c>
      <c r="F5" s="43"/>
      <c r="G5" s="42"/>
      <c r="H5" s="28"/>
      <c r="I5" s="2"/>
      <c r="J5" s="2"/>
      <c r="K5" s="2"/>
    </row>
    <row r="6" spans="1:11">
      <c r="A6" s="2"/>
      <c r="B6" s="2"/>
      <c r="C6" s="2"/>
      <c r="D6" s="28"/>
      <c r="E6" s="32" t="str">
        <f>IF(F6&gt;0,3," ")</f>
        <v xml:space="preserve"> </v>
      </c>
      <c r="F6" s="43"/>
      <c r="G6" s="42"/>
      <c r="H6" s="28"/>
      <c r="I6" s="2"/>
      <c r="J6" s="2"/>
      <c r="K6" s="2"/>
    </row>
    <row r="7" spans="1:11">
      <c r="A7" s="2"/>
      <c r="B7" s="2"/>
      <c r="C7" s="2"/>
      <c r="D7" s="28"/>
      <c r="E7" s="32" t="str">
        <f>IF(F7&gt;0,4," ")</f>
        <v xml:space="preserve"> </v>
      </c>
      <c r="F7" s="43"/>
      <c r="G7" s="42"/>
      <c r="H7" s="28"/>
      <c r="I7" s="2"/>
      <c r="J7" s="2"/>
      <c r="K7" s="2"/>
    </row>
    <row r="8" spans="1:11">
      <c r="A8" s="2"/>
      <c r="B8" s="2"/>
      <c r="C8" s="2"/>
      <c r="D8" s="28"/>
      <c r="E8" s="32" t="str">
        <f>IF(F8&gt;0,5," ")</f>
        <v xml:space="preserve"> </v>
      </c>
      <c r="F8" s="43"/>
      <c r="G8" s="42"/>
      <c r="H8" s="28"/>
      <c r="I8" s="2"/>
      <c r="J8" s="2"/>
      <c r="K8" s="2"/>
    </row>
    <row r="9" spans="1:11">
      <c r="A9" s="2"/>
      <c r="B9" s="2"/>
      <c r="C9" s="2"/>
      <c r="D9" s="28"/>
      <c r="E9" s="32" t="str">
        <f>IF(F9&gt;0,6," ")</f>
        <v xml:space="preserve"> </v>
      </c>
      <c r="F9" s="43"/>
      <c r="G9" s="42"/>
      <c r="H9" s="28"/>
      <c r="I9" s="2"/>
      <c r="J9" s="2"/>
      <c r="K9" s="2"/>
    </row>
    <row r="10" spans="1:11">
      <c r="A10" s="2"/>
      <c r="B10" s="2"/>
      <c r="C10" s="2"/>
      <c r="D10" s="28"/>
      <c r="E10" s="32" t="str">
        <f>IF(F10&gt;0,7," ")</f>
        <v xml:space="preserve"> </v>
      </c>
      <c r="F10" s="43"/>
      <c r="G10" s="42"/>
      <c r="H10" s="28"/>
      <c r="I10" s="2"/>
      <c r="J10" s="2"/>
      <c r="K10" s="2"/>
    </row>
    <row r="11" spans="1:11">
      <c r="A11" s="2"/>
      <c r="B11" s="2"/>
      <c r="C11" s="2"/>
      <c r="D11" s="28"/>
      <c r="E11" s="32" t="str">
        <f>IF(F11&gt;0,8," ")</f>
        <v xml:space="preserve"> </v>
      </c>
      <c r="F11" s="43"/>
      <c r="G11" s="42"/>
      <c r="H11" s="28"/>
      <c r="I11" s="2"/>
      <c r="J11" s="2"/>
      <c r="K11" s="2"/>
    </row>
    <row r="12" spans="1:11">
      <c r="A12" s="2"/>
      <c r="B12" s="2"/>
      <c r="C12" s="2"/>
      <c r="D12" s="28"/>
      <c r="E12" s="32" t="str">
        <f>IF(F12&gt;0,9," ")</f>
        <v xml:space="preserve"> </v>
      </c>
      <c r="F12" s="43"/>
      <c r="G12" s="42"/>
      <c r="H12" s="28"/>
      <c r="I12" s="2"/>
      <c r="J12" s="2"/>
      <c r="K12" s="2"/>
    </row>
    <row r="13" spans="1:11">
      <c r="A13" s="2"/>
      <c r="B13" s="2"/>
      <c r="C13" s="2"/>
      <c r="D13" s="28"/>
      <c r="E13" s="32" t="str">
        <f>IF(F13&gt;0,10," ")</f>
        <v xml:space="preserve"> </v>
      </c>
      <c r="F13" s="43"/>
      <c r="G13" s="42"/>
      <c r="H13" s="28"/>
      <c r="I13" s="2"/>
      <c r="J13" s="2"/>
      <c r="K13" s="2"/>
    </row>
    <row r="14" spans="1:11">
      <c r="A14" s="2"/>
      <c r="B14" s="2"/>
      <c r="C14" s="2"/>
      <c r="D14" s="28"/>
      <c r="E14" s="32" t="str">
        <f>IF(F14&gt;0,11," ")</f>
        <v xml:space="preserve"> </v>
      </c>
      <c r="F14" s="43"/>
      <c r="G14" s="42"/>
      <c r="H14" s="28"/>
      <c r="I14" s="2"/>
      <c r="J14" s="2"/>
      <c r="K14" s="2"/>
    </row>
    <row r="15" spans="1:11">
      <c r="A15" s="2"/>
      <c r="B15" s="2"/>
      <c r="C15" s="2"/>
      <c r="D15" s="28"/>
      <c r="E15" s="32" t="str">
        <f>IF(F15&gt;0,12," ")</f>
        <v xml:space="preserve"> </v>
      </c>
      <c r="F15" s="43"/>
      <c r="G15" s="42"/>
      <c r="H15" s="28"/>
      <c r="I15" s="2"/>
      <c r="J15" s="2"/>
      <c r="K15" s="2"/>
    </row>
    <row r="16" spans="1:11">
      <c r="A16" s="2"/>
      <c r="B16" s="2"/>
      <c r="C16" s="2"/>
      <c r="D16" s="28"/>
      <c r="E16" s="32" t="str">
        <f>IF(F16&gt;0,13," ")</f>
        <v xml:space="preserve"> </v>
      </c>
      <c r="F16" s="43"/>
      <c r="G16" s="42"/>
      <c r="H16" s="28"/>
      <c r="I16" s="2"/>
      <c r="J16" s="2"/>
      <c r="K16" s="2"/>
    </row>
    <row r="17" spans="1:11">
      <c r="A17" s="2"/>
      <c r="B17" s="2"/>
      <c r="C17" s="2"/>
      <c r="D17" s="28"/>
      <c r="E17" s="32" t="str">
        <f>IF(F17&gt;0,14," ")</f>
        <v xml:space="preserve"> </v>
      </c>
      <c r="F17" s="43"/>
      <c r="G17" s="42"/>
      <c r="H17" s="28"/>
      <c r="I17" s="2"/>
      <c r="J17" s="2"/>
      <c r="K17" s="2"/>
    </row>
    <row r="18" spans="1:11">
      <c r="A18" s="2"/>
      <c r="B18" s="2"/>
      <c r="C18" s="2"/>
      <c r="D18" s="28"/>
      <c r="E18" s="32" t="str">
        <f>IF(F18&gt;0,15," ")</f>
        <v xml:space="preserve"> </v>
      </c>
      <c r="F18" s="43"/>
      <c r="G18" s="42"/>
      <c r="H18" s="28"/>
      <c r="I18" s="2"/>
      <c r="J18" s="2"/>
      <c r="K18" s="2"/>
    </row>
    <row r="19" spans="1:11">
      <c r="A19" s="2"/>
      <c r="B19" s="2"/>
      <c r="C19" s="2"/>
      <c r="D19" s="28"/>
      <c r="E19" s="32" t="str">
        <f>IF(F19&gt;0,16," ")</f>
        <v xml:space="preserve"> </v>
      </c>
      <c r="F19" s="43"/>
      <c r="G19" s="42"/>
      <c r="H19" s="28"/>
      <c r="I19" s="2"/>
      <c r="J19" s="2"/>
      <c r="K19" s="2"/>
    </row>
    <row r="20" spans="1:11">
      <c r="A20" s="2"/>
      <c r="B20" s="2"/>
      <c r="C20" s="2"/>
      <c r="D20" s="28"/>
      <c r="E20" s="32" t="str">
        <f>IF(F20&gt;0,17," ")</f>
        <v xml:space="preserve"> </v>
      </c>
      <c r="F20" s="43"/>
      <c r="G20" s="42"/>
      <c r="H20" s="28"/>
      <c r="I20" s="2"/>
      <c r="J20" s="2"/>
      <c r="K20" s="2"/>
    </row>
    <row r="21" spans="1:11">
      <c r="A21" s="2"/>
      <c r="B21" s="2"/>
      <c r="C21" s="2"/>
      <c r="D21" s="28"/>
      <c r="E21" s="32" t="str">
        <f>IF(F21&gt;0,18," ")</f>
        <v xml:space="preserve"> </v>
      </c>
      <c r="F21" s="43"/>
      <c r="G21" s="42"/>
      <c r="H21" s="28"/>
      <c r="I21" s="2"/>
      <c r="J21" s="2"/>
      <c r="K21" s="2"/>
    </row>
    <row r="22" spans="1:11">
      <c r="A22" s="2"/>
      <c r="B22" s="2"/>
      <c r="C22" s="2"/>
      <c r="D22" s="28"/>
      <c r="E22" s="32" t="str">
        <f>IF(F22&gt;0,19," ")</f>
        <v xml:space="preserve"> </v>
      </c>
      <c r="F22" s="43"/>
      <c r="G22" s="42"/>
      <c r="H22" s="28"/>
      <c r="I22" s="2"/>
      <c r="J22" s="2"/>
      <c r="K22" s="2"/>
    </row>
    <row r="23" spans="1:11">
      <c r="A23" s="2"/>
      <c r="B23" s="2"/>
      <c r="C23" s="2"/>
      <c r="D23" s="28"/>
      <c r="E23" s="32" t="str">
        <f>IF(F23&gt;0,20," ")</f>
        <v xml:space="preserve"> </v>
      </c>
      <c r="F23" s="43"/>
      <c r="G23" s="42"/>
      <c r="H23" s="28"/>
      <c r="I23" s="2"/>
      <c r="J23" s="2"/>
      <c r="K23" s="2"/>
    </row>
    <row r="24" spans="1:11">
      <c r="A24" s="2"/>
      <c r="B24" s="2"/>
      <c r="C24" s="2"/>
      <c r="D24" s="28"/>
      <c r="E24" s="32" t="str">
        <f>IF(F24&gt;0,21," ")</f>
        <v xml:space="preserve"> </v>
      </c>
      <c r="F24" s="43"/>
      <c r="G24" s="42"/>
      <c r="H24" s="28"/>
      <c r="I24" s="2"/>
      <c r="J24" s="2"/>
      <c r="K24" s="2"/>
    </row>
    <row r="25" spans="1:11">
      <c r="A25" s="2"/>
      <c r="B25" s="2"/>
      <c r="C25" s="2"/>
      <c r="D25" s="28"/>
      <c r="E25" s="32" t="str">
        <f>IF(F25&gt;0,22," ")</f>
        <v xml:space="preserve"> </v>
      </c>
      <c r="F25" s="43"/>
      <c r="G25" s="42"/>
      <c r="H25" s="28"/>
      <c r="I25" s="2"/>
      <c r="J25" s="2"/>
      <c r="K25" s="2"/>
    </row>
    <row r="26" spans="1:11">
      <c r="A26" s="2"/>
      <c r="B26" s="2"/>
      <c r="C26" s="2"/>
      <c r="D26" s="28"/>
      <c r="E26" s="32" t="str">
        <f>IF(F26&gt;0,23," ")</f>
        <v xml:space="preserve"> </v>
      </c>
      <c r="F26" s="43"/>
      <c r="G26" s="42"/>
      <c r="H26" s="28"/>
      <c r="I26" s="2"/>
      <c r="J26" s="2"/>
      <c r="K26" s="2"/>
    </row>
    <row r="27" spans="1:11">
      <c r="A27" s="2"/>
      <c r="B27" s="2"/>
      <c r="C27" s="2"/>
      <c r="D27" s="28"/>
      <c r="E27" s="32" t="str">
        <f>IF(F27&gt;0,24," ")</f>
        <v xml:space="preserve"> </v>
      </c>
      <c r="F27" s="43"/>
      <c r="G27" s="42"/>
      <c r="H27" s="28"/>
      <c r="I27" s="2"/>
      <c r="J27" s="2"/>
      <c r="K27" s="2"/>
    </row>
    <row r="28" spans="1:11">
      <c r="A28" s="2"/>
      <c r="B28" s="2"/>
      <c r="C28" s="2"/>
      <c r="D28" s="28"/>
      <c r="E28" s="32" t="str">
        <f>IF(F28&gt;0,25," ")</f>
        <v xml:space="preserve"> </v>
      </c>
      <c r="F28" s="43"/>
      <c r="G28" s="42"/>
      <c r="H28" s="28"/>
      <c r="I28" s="2"/>
      <c r="J28" s="2"/>
      <c r="K28" s="2"/>
    </row>
    <row r="29" spans="1:11">
      <c r="A29" s="2"/>
      <c r="B29" s="2"/>
      <c r="C29" s="2"/>
      <c r="D29" s="28"/>
      <c r="E29" s="32" t="str">
        <f>IF(F29&gt;0,26," ")</f>
        <v xml:space="preserve"> </v>
      </c>
      <c r="F29" s="43"/>
      <c r="G29" s="42"/>
      <c r="H29" s="28"/>
      <c r="I29" s="2"/>
      <c r="J29" s="2"/>
      <c r="K29" s="2"/>
    </row>
    <row r="30" spans="1:11">
      <c r="A30" s="2"/>
      <c r="B30" s="2"/>
      <c r="C30" s="2"/>
      <c r="D30" s="28"/>
      <c r="E30" s="32" t="str">
        <f>IF(F30&gt;0,27," ")</f>
        <v xml:space="preserve"> </v>
      </c>
      <c r="F30" s="43"/>
      <c r="G30" s="42"/>
      <c r="H30" s="28"/>
      <c r="I30" s="2"/>
      <c r="J30" s="2"/>
      <c r="K30" s="2"/>
    </row>
    <row r="31" spans="1:11">
      <c r="A31" s="2"/>
      <c r="B31" s="2"/>
      <c r="C31" s="2"/>
      <c r="D31" s="28"/>
      <c r="E31" s="32" t="str">
        <f>IF(F31&gt;0,28," ")</f>
        <v xml:space="preserve"> </v>
      </c>
      <c r="F31" s="43"/>
      <c r="G31" s="42"/>
      <c r="H31" s="28"/>
      <c r="I31" s="2"/>
      <c r="J31" s="2"/>
      <c r="K31" s="2"/>
    </row>
    <row r="32" spans="1:11">
      <c r="A32" s="2"/>
      <c r="B32" s="2"/>
      <c r="C32" s="2"/>
      <c r="D32" s="28"/>
      <c r="E32" s="32" t="str">
        <f>IF(F32&gt;0,29," ")</f>
        <v xml:space="preserve"> </v>
      </c>
      <c r="F32" s="43"/>
      <c r="G32" s="42"/>
      <c r="H32" s="28"/>
      <c r="I32" s="2"/>
      <c r="J32" s="2"/>
      <c r="K32" s="2"/>
    </row>
    <row r="33" spans="1:11">
      <c r="A33" s="2"/>
      <c r="B33" s="2"/>
      <c r="C33" s="2"/>
      <c r="D33" s="28"/>
      <c r="E33" s="32" t="str">
        <f>IF(F33&gt;0,30," ")</f>
        <v xml:space="preserve"> </v>
      </c>
      <c r="F33" s="43"/>
      <c r="G33" s="42"/>
      <c r="H33" s="28"/>
      <c r="I33" s="2"/>
      <c r="J33" s="2"/>
      <c r="K33" s="2"/>
    </row>
    <row r="34" spans="1:11">
      <c r="A34" s="2"/>
      <c r="B34" s="2"/>
      <c r="C34" s="2"/>
      <c r="D34" s="30"/>
      <c r="E34" s="32" t="str">
        <f>IF(F34&gt;0,31," ")</f>
        <v xml:space="preserve"> </v>
      </c>
      <c r="F34" s="43"/>
      <c r="G34" s="42"/>
      <c r="H34" s="30"/>
      <c r="I34" s="2"/>
      <c r="J34" s="2"/>
      <c r="K34" s="2"/>
    </row>
    <row r="35" spans="1:11">
      <c r="A35" s="2"/>
      <c r="B35" s="2"/>
      <c r="C35" s="2"/>
      <c r="D35" s="30"/>
      <c r="E35" s="32" t="str">
        <f>IF(F35&gt;0,32," ")</f>
        <v xml:space="preserve"> </v>
      </c>
      <c r="F35" s="43"/>
      <c r="G35" s="42"/>
      <c r="H35" s="30"/>
      <c r="I35" s="2"/>
      <c r="J35" s="2"/>
      <c r="K35" s="2"/>
    </row>
    <row r="36" spans="1:11">
      <c r="A36" s="2"/>
      <c r="B36" s="2"/>
      <c r="C36" s="2"/>
      <c r="D36" s="30"/>
      <c r="E36" s="32" t="str">
        <f>IF(F36&gt;0,33," ")</f>
        <v xml:space="preserve"> </v>
      </c>
      <c r="F36" s="43"/>
      <c r="G36" s="42"/>
      <c r="H36" s="30"/>
      <c r="I36" s="2"/>
      <c r="J36" s="2"/>
      <c r="K36" s="2"/>
    </row>
    <row r="37" spans="1:11">
      <c r="A37" s="2"/>
      <c r="B37" s="2"/>
      <c r="C37" s="2"/>
      <c r="D37" s="30"/>
      <c r="E37" s="32" t="str">
        <f>IF(F37&gt;0,34," ")</f>
        <v xml:space="preserve"> </v>
      </c>
      <c r="F37" s="43"/>
      <c r="G37" s="42"/>
      <c r="H37" s="30"/>
      <c r="I37" s="2"/>
      <c r="J37" s="2"/>
      <c r="K37" s="2"/>
    </row>
    <row r="38" spans="1:11">
      <c r="A38" s="2"/>
      <c r="B38" s="2"/>
      <c r="C38" s="2"/>
      <c r="D38" s="30"/>
      <c r="E38" s="32" t="str">
        <f>IF(F38&gt;0,35," ")</f>
        <v xml:space="preserve"> </v>
      </c>
      <c r="F38" s="43"/>
      <c r="G38" s="42"/>
      <c r="H38" s="30"/>
      <c r="I38" s="2"/>
      <c r="J38" s="2"/>
      <c r="K38" s="2"/>
    </row>
    <row r="39" spans="1:11">
      <c r="A39" s="2"/>
      <c r="B39" s="2"/>
      <c r="C39" s="2"/>
      <c r="D39" s="30"/>
      <c r="E39" s="32" t="str">
        <f>IF(F39&gt;0,36," ")</f>
        <v xml:space="preserve"> </v>
      </c>
      <c r="F39" s="43"/>
      <c r="G39" s="42"/>
      <c r="H39" s="30"/>
      <c r="I39" s="2"/>
      <c r="J39" s="2"/>
      <c r="K39" s="2"/>
    </row>
    <row r="40" spans="1:11">
      <c r="A40" s="2"/>
      <c r="B40" s="2"/>
      <c r="C40" s="2"/>
      <c r="D40" s="30"/>
      <c r="E40" s="32" t="str">
        <f>IF(F40&gt;0,37," ")</f>
        <v xml:space="preserve"> </v>
      </c>
      <c r="F40" s="43"/>
      <c r="G40" s="42"/>
      <c r="H40" s="30"/>
      <c r="I40" s="2"/>
      <c r="J40" s="2"/>
      <c r="K40" s="2"/>
    </row>
    <row r="41" spans="1:11">
      <c r="A41" s="2"/>
      <c r="B41" s="2"/>
      <c r="C41" s="2"/>
      <c r="D41" s="30"/>
      <c r="E41" s="32" t="str">
        <f>IF(F41&gt;0,38," ")</f>
        <v xml:space="preserve"> </v>
      </c>
      <c r="F41" s="43"/>
      <c r="G41" s="42"/>
      <c r="H41" s="30"/>
      <c r="I41" s="2"/>
      <c r="J41" s="2"/>
      <c r="K41" s="2"/>
    </row>
    <row r="42" spans="1:11">
      <c r="A42" s="2"/>
      <c r="B42" s="2"/>
      <c r="C42" s="2"/>
      <c r="D42" s="30"/>
      <c r="E42" s="32" t="str">
        <f>IF(F42&gt;0,39," ")</f>
        <v xml:space="preserve"> </v>
      </c>
      <c r="F42" s="43"/>
      <c r="G42" s="42"/>
      <c r="H42" s="30"/>
      <c r="I42" s="2"/>
      <c r="J42" s="2"/>
      <c r="K42" s="2"/>
    </row>
    <row r="43" spans="1:11">
      <c r="A43" s="2"/>
      <c r="B43" s="2"/>
      <c r="C43" s="2"/>
      <c r="D43" s="30"/>
      <c r="E43" s="32" t="str">
        <f>IF(F43&gt;0,40," ")</f>
        <v xml:space="preserve"> </v>
      </c>
      <c r="F43" s="43"/>
      <c r="G43" s="42"/>
      <c r="H43" s="30"/>
      <c r="I43" s="2"/>
      <c r="J43" s="2"/>
      <c r="K43" s="2"/>
    </row>
    <row r="44" spans="1:11">
      <c r="A44" s="2"/>
      <c r="B44" s="2"/>
      <c r="C44" s="2"/>
      <c r="D44" s="31"/>
      <c r="E44" s="32" t="str">
        <f>IF(F44&gt;0,41," ")</f>
        <v xml:space="preserve"> </v>
      </c>
      <c r="F44" s="43"/>
      <c r="G44" s="42"/>
      <c r="H44" s="31"/>
      <c r="I44" s="2"/>
      <c r="J44" s="2"/>
      <c r="K44" s="2"/>
    </row>
    <row r="45" spans="1:11">
      <c r="A45" s="2"/>
      <c r="B45" s="2"/>
      <c r="C45" s="2"/>
      <c r="D45" s="2"/>
      <c r="E45" s="32" t="str">
        <f>IF(F45&gt;0,42," ")</f>
        <v xml:space="preserve"> </v>
      </c>
      <c r="F45" s="43"/>
      <c r="G45" s="42"/>
      <c r="H45" s="2"/>
      <c r="I45" s="2"/>
      <c r="J45" s="2"/>
      <c r="K45" s="2"/>
    </row>
    <row r="46" spans="1:11">
      <c r="A46" s="2"/>
      <c r="B46" s="2"/>
      <c r="C46" s="2"/>
      <c r="D46" s="2"/>
      <c r="E46" s="32" t="str">
        <f>IF(F46&gt;0,43," ")</f>
        <v xml:space="preserve"> </v>
      </c>
      <c r="F46" s="43"/>
      <c r="G46" s="42"/>
      <c r="H46" s="2"/>
      <c r="I46" s="2"/>
      <c r="J46" s="2"/>
      <c r="K46" s="2"/>
    </row>
    <row r="47" spans="1:11">
      <c r="A47" s="2"/>
      <c r="B47" s="2"/>
      <c r="C47" s="2"/>
      <c r="D47" s="2"/>
      <c r="E47" s="32" t="str">
        <f>IF(F47&gt;0,44," ")</f>
        <v xml:space="preserve"> </v>
      </c>
      <c r="F47" s="43"/>
      <c r="G47" s="42"/>
      <c r="H47" s="2"/>
      <c r="I47" s="2"/>
      <c r="J47" s="2"/>
      <c r="K47" s="2"/>
    </row>
    <row r="48" spans="1:11">
      <c r="A48" s="2"/>
      <c r="B48" s="2"/>
      <c r="C48" s="2"/>
      <c r="D48" s="2"/>
      <c r="E48" s="32" t="str">
        <f>IF(F48&gt;0,45," ")</f>
        <v xml:space="preserve"> </v>
      </c>
      <c r="F48" s="43"/>
      <c r="G48" s="42"/>
      <c r="H48" s="2"/>
      <c r="I48" s="2"/>
      <c r="J48" s="2"/>
      <c r="K48" s="2"/>
    </row>
    <row r="49" spans="1:11">
      <c r="A49" s="2"/>
      <c r="B49" s="2"/>
      <c r="C49" s="2"/>
      <c r="D49" s="2"/>
      <c r="E49" s="32" t="str">
        <f>IF(F49&gt;0,46," ")</f>
        <v xml:space="preserve"> </v>
      </c>
      <c r="F49" s="43"/>
      <c r="G49" s="42"/>
      <c r="H49" s="2"/>
      <c r="I49" s="2"/>
      <c r="J49" s="2"/>
      <c r="K49" s="2"/>
    </row>
    <row r="50" spans="1:11">
      <c r="A50" s="2"/>
      <c r="B50" s="2"/>
      <c r="C50" s="2"/>
      <c r="D50" s="2"/>
      <c r="E50" s="32" t="str">
        <f>IF(F50&gt;0,47," ")</f>
        <v xml:space="preserve"> </v>
      </c>
      <c r="F50" s="43"/>
      <c r="G50" s="42"/>
      <c r="H50" s="2"/>
      <c r="I50" s="2"/>
      <c r="J50" s="2"/>
      <c r="K50" s="2"/>
    </row>
    <row r="51" spans="1:11">
      <c r="A51" s="2"/>
      <c r="B51" s="2"/>
      <c r="C51" s="2"/>
      <c r="D51" s="2"/>
      <c r="E51" s="32" t="str">
        <f>IF(F51&gt;0,48," ")</f>
        <v xml:space="preserve"> </v>
      </c>
      <c r="F51" s="43"/>
      <c r="G51" s="42"/>
      <c r="H51" s="2"/>
      <c r="I51" s="2"/>
      <c r="J51" s="2"/>
      <c r="K51" s="2"/>
    </row>
    <row r="52" spans="1:11">
      <c r="A52" s="2"/>
      <c r="B52" s="2"/>
      <c r="C52" s="2"/>
      <c r="D52" s="2"/>
      <c r="E52" s="32" t="str">
        <f>IF(F52&gt;0,49," ")</f>
        <v xml:space="preserve"> </v>
      </c>
      <c r="F52" s="43"/>
      <c r="G52" s="42"/>
      <c r="H52" s="2"/>
      <c r="I52" s="2"/>
      <c r="J52" s="2"/>
      <c r="K52" s="2"/>
    </row>
    <row r="53" spans="1:11">
      <c r="A53" s="2"/>
      <c r="B53" s="2"/>
      <c r="C53" s="2"/>
      <c r="D53" s="2"/>
      <c r="E53" s="32" t="str">
        <f>IF(F53&gt;0,50," ")</f>
        <v xml:space="preserve"> </v>
      </c>
      <c r="F53" s="43"/>
      <c r="G53" s="4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1">
    <mergeCell ref="E2:G2"/>
  </mergeCells>
  <phoneticPr fontId="2" type="noConversion"/>
  <dataValidations count="3">
    <dataValidation allowBlank="1" showInputMessage="1" showErrorMessage="1" prompt="Sıra numarası program tarafından otomatik olarak verilmektedir!" sqref="E4:E53"/>
    <dataValidation allowBlank="1" showInputMessage="1" showErrorMessage="1" prompt="Öğrencinin numarasını giriniz." sqref="F4:F53"/>
    <dataValidation allowBlank="1" showInputMessage="1" showErrorMessage="1" prompt="Öğrencinin ad ve soyadını giriniz." sqref="G4:G53"/>
  </dataValidations>
  <pageMargins left="1.57" right="0.78740157480314965" top="0.47" bottom="0.3" header="0.32" footer="0.2"/>
  <pageSetup paperSize="9" orientation="portrait" r:id="rId1"/>
  <headerFooter alignWithMargins="0"/>
  <ignoredErrors>
    <ignoredError sqref="E3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indexed="10"/>
  </sheetPr>
  <dimension ref="A1:AT20"/>
  <sheetViews>
    <sheetView zoomScaleNormal="100" workbookViewId="0"/>
  </sheetViews>
  <sheetFormatPr defaultRowHeight="12.75"/>
  <cols>
    <col min="1" max="1" width="2.42578125" style="4" customWidth="1"/>
    <col min="2" max="3" width="4.28515625" style="4" customWidth="1"/>
    <col min="4" max="4" width="4.5703125" style="4" customWidth="1"/>
    <col min="5" max="44" width="2.7109375" style="4" customWidth="1"/>
    <col min="45" max="45" width="8.5703125" style="4" customWidth="1"/>
    <col min="46" max="46" width="2.7109375" style="4" customWidth="1"/>
    <col min="47" max="16384" width="9.140625" style="4"/>
  </cols>
  <sheetData>
    <row r="1" spans="1:46" ht="18" customHeight="1">
      <c r="A1" s="26"/>
      <c r="B1" s="251" t="s">
        <v>24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3"/>
      <c r="AT1" s="26"/>
    </row>
    <row r="2" spans="1:46" ht="18" customHeight="1">
      <c r="A2" s="26"/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6"/>
      <c r="AT2" s="26"/>
    </row>
    <row r="3" spans="1:46" ht="16.5" customHeight="1">
      <c r="A3" s="26"/>
      <c r="B3" s="257" t="s">
        <v>81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6"/>
    </row>
    <row r="4" spans="1:46" ht="16.5" customHeight="1">
      <c r="A4" s="26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6"/>
    </row>
    <row r="5" spans="1:46" ht="15.9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234" t="s">
        <v>48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6"/>
      <c r="AS6" s="230" t="s">
        <v>2</v>
      </c>
      <c r="AT6" s="26"/>
    </row>
    <row r="7" spans="1:46" ht="12.75" customHeight="1">
      <c r="A7" s="26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9"/>
      <c r="AS7" s="231"/>
      <c r="AT7" s="26"/>
    </row>
    <row r="8" spans="1:46" ht="21" customHeight="1">
      <c r="A8" s="26"/>
      <c r="B8" s="233" t="s">
        <v>15</v>
      </c>
      <c r="C8" s="233"/>
      <c r="D8" s="233"/>
      <c r="E8" s="49">
        <v>1</v>
      </c>
      <c r="F8" s="49">
        <v>2</v>
      </c>
      <c r="G8" s="49">
        <v>3</v>
      </c>
      <c r="H8" s="49">
        <v>4</v>
      </c>
      <c r="I8" s="49">
        <v>5</v>
      </c>
      <c r="J8" s="49">
        <v>6</v>
      </c>
      <c r="K8" s="49">
        <v>7</v>
      </c>
      <c r="L8" s="49">
        <v>8</v>
      </c>
      <c r="M8" s="49">
        <v>9</v>
      </c>
      <c r="N8" s="49">
        <v>10</v>
      </c>
      <c r="O8" s="49">
        <v>11</v>
      </c>
      <c r="P8" s="49">
        <v>12</v>
      </c>
      <c r="Q8" s="49">
        <v>13</v>
      </c>
      <c r="R8" s="49">
        <v>14</v>
      </c>
      <c r="S8" s="49">
        <v>15</v>
      </c>
      <c r="T8" s="49">
        <v>16</v>
      </c>
      <c r="U8" s="49">
        <v>17</v>
      </c>
      <c r="V8" s="49">
        <v>18</v>
      </c>
      <c r="W8" s="49">
        <v>19</v>
      </c>
      <c r="X8" s="49">
        <v>20</v>
      </c>
      <c r="Y8" s="49">
        <v>21</v>
      </c>
      <c r="Z8" s="49">
        <v>22</v>
      </c>
      <c r="AA8" s="49">
        <v>23</v>
      </c>
      <c r="AB8" s="49">
        <v>24</v>
      </c>
      <c r="AC8" s="49">
        <v>25</v>
      </c>
      <c r="AD8" s="49">
        <v>26</v>
      </c>
      <c r="AE8" s="49">
        <v>27</v>
      </c>
      <c r="AF8" s="49">
        <v>28</v>
      </c>
      <c r="AG8" s="49">
        <v>29</v>
      </c>
      <c r="AH8" s="49">
        <v>30</v>
      </c>
      <c r="AI8" s="49">
        <v>31</v>
      </c>
      <c r="AJ8" s="49">
        <v>32</v>
      </c>
      <c r="AK8" s="49">
        <v>33</v>
      </c>
      <c r="AL8" s="49">
        <v>34</v>
      </c>
      <c r="AM8" s="49">
        <v>35</v>
      </c>
      <c r="AN8" s="49">
        <v>36</v>
      </c>
      <c r="AO8" s="49">
        <v>37</v>
      </c>
      <c r="AP8" s="49">
        <v>38</v>
      </c>
      <c r="AQ8" s="49">
        <v>39</v>
      </c>
      <c r="AR8" s="49">
        <v>40</v>
      </c>
      <c r="AS8" s="232"/>
      <c r="AT8" s="26"/>
    </row>
    <row r="9" spans="1:46" ht="25.5" customHeight="1">
      <c r="A9" s="26"/>
      <c r="B9" s="229" t="s">
        <v>16</v>
      </c>
      <c r="C9" s="229"/>
      <c r="D9" s="229"/>
      <c r="E9" s="23"/>
      <c r="F9" s="23"/>
      <c r="G9" s="23"/>
      <c r="H9" s="23"/>
      <c r="I9" s="23"/>
      <c r="J9" s="23"/>
      <c r="K9" s="23"/>
      <c r="L9" s="2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4" t="str">
        <f>IF(SUM(E9:AR9)=0," ",SUM(E9:AR9))</f>
        <v xml:space="preserve"> </v>
      </c>
      <c r="AT9" s="26"/>
    </row>
    <row r="10" spans="1:46" ht="15.9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234" t="s">
        <v>49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6"/>
      <c r="AS11" s="230" t="s">
        <v>2</v>
      </c>
      <c r="AT11" s="26"/>
    </row>
    <row r="12" spans="1:46" ht="12.75" customHeight="1">
      <c r="A12" s="26"/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9"/>
      <c r="AS12" s="231"/>
      <c r="AT12" s="26"/>
    </row>
    <row r="13" spans="1:46" ht="21" customHeight="1">
      <c r="A13" s="26"/>
      <c r="B13" s="233" t="s">
        <v>15</v>
      </c>
      <c r="C13" s="233"/>
      <c r="D13" s="233"/>
      <c r="E13" s="49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49">
        <v>16</v>
      </c>
      <c r="U13" s="49">
        <v>17</v>
      </c>
      <c r="V13" s="49">
        <v>18</v>
      </c>
      <c r="W13" s="49">
        <v>19</v>
      </c>
      <c r="X13" s="49">
        <v>20</v>
      </c>
      <c r="Y13" s="49">
        <v>21</v>
      </c>
      <c r="Z13" s="49">
        <v>22</v>
      </c>
      <c r="AA13" s="49">
        <v>23</v>
      </c>
      <c r="AB13" s="49">
        <v>24</v>
      </c>
      <c r="AC13" s="49">
        <v>25</v>
      </c>
      <c r="AD13" s="49">
        <v>26</v>
      </c>
      <c r="AE13" s="49">
        <v>27</v>
      </c>
      <c r="AF13" s="49">
        <v>28</v>
      </c>
      <c r="AG13" s="49">
        <v>29</v>
      </c>
      <c r="AH13" s="49">
        <v>30</v>
      </c>
      <c r="AI13" s="49">
        <v>31</v>
      </c>
      <c r="AJ13" s="49">
        <v>32</v>
      </c>
      <c r="AK13" s="49">
        <v>33</v>
      </c>
      <c r="AL13" s="49">
        <v>34</v>
      </c>
      <c r="AM13" s="49">
        <v>35</v>
      </c>
      <c r="AN13" s="49">
        <v>36</v>
      </c>
      <c r="AO13" s="49">
        <v>37</v>
      </c>
      <c r="AP13" s="49">
        <v>38</v>
      </c>
      <c r="AQ13" s="49">
        <v>39</v>
      </c>
      <c r="AR13" s="49">
        <v>40</v>
      </c>
      <c r="AS13" s="232"/>
      <c r="AT13" s="26"/>
    </row>
    <row r="14" spans="1:46" ht="25.5" customHeight="1">
      <c r="A14" s="26"/>
      <c r="B14" s="229" t="s">
        <v>16</v>
      </c>
      <c r="C14" s="229"/>
      <c r="D14" s="22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4" t="str">
        <f>IF(SUM(E14:AR14)=0," ",SUM(E14:AR14))</f>
        <v xml:space="preserve"> </v>
      </c>
      <c r="AT14" s="26"/>
    </row>
    <row r="15" spans="1:46" ht="15.9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6" ht="18" customHeight="1">
      <c r="A16" s="26"/>
      <c r="B16" s="245" t="s">
        <v>50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7"/>
      <c r="AS16" s="241" t="s">
        <v>2</v>
      </c>
      <c r="AT16" s="26"/>
    </row>
    <row r="17" spans="1:46" ht="12.75" customHeight="1">
      <c r="A17" s="26"/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50"/>
      <c r="AS17" s="242"/>
      <c r="AT17" s="26"/>
    </row>
    <row r="18" spans="1:46" ht="21" customHeight="1">
      <c r="A18" s="26"/>
      <c r="B18" s="244" t="s">
        <v>15</v>
      </c>
      <c r="C18" s="244"/>
      <c r="D18" s="244"/>
      <c r="E18" s="50">
        <v>1</v>
      </c>
      <c r="F18" s="50">
        <v>2</v>
      </c>
      <c r="G18" s="50">
        <v>3</v>
      </c>
      <c r="H18" s="50">
        <v>4</v>
      </c>
      <c r="I18" s="50">
        <v>5</v>
      </c>
      <c r="J18" s="50">
        <v>6</v>
      </c>
      <c r="K18" s="50">
        <v>7</v>
      </c>
      <c r="L18" s="50">
        <v>8</v>
      </c>
      <c r="M18" s="50">
        <v>9</v>
      </c>
      <c r="N18" s="50">
        <v>10</v>
      </c>
      <c r="O18" s="50">
        <v>11</v>
      </c>
      <c r="P18" s="50">
        <v>12</v>
      </c>
      <c r="Q18" s="50">
        <v>13</v>
      </c>
      <c r="R18" s="50">
        <v>14</v>
      </c>
      <c r="S18" s="50">
        <v>15</v>
      </c>
      <c r="T18" s="50">
        <v>16</v>
      </c>
      <c r="U18" s="50">
        <v>17</v>
      </c>
      <c r="V18" s="50">
        <v>18</v>
      </c>
      <c r="W18" s="50">
        <v>19</v>
      </c>
      <c r="X18" s="50">
        <v>20</v>
      </c>
      <c r="Y18" s="50">
        <v>21</v>
      </c>
      <c r="Z18" s="50">
        <v>22</v>
      </c>
      <c r="AA18" s="50">
        <v>23</v>
      </c>
      <c r="AB18" s="50">
        <v>24</v>
      </c>
      <c r="AC18" s="50">
        <v>25</v>
      </c>
      <c r="AD18" s="50">
        <v>26</v>
      </c>
      <c r="AE18" s="50">
        <v>27</v>
      </c>
      <c r="AF18" s="50">
        <v>28</v>
      </c>
      <c r="AG18" s="50">
        <v>29</v>
      </c>
      <c r="AH18" s="50">
        <v>30</v>
      </c>
      <c r="AI18" s="50">
        <v>31</v>
      </c>
      <c r="AJ18" s="50">
        <v>32</v>
      </c>
      <c r="AK18" s="50">
        <v>33</v>
      </c>
      <c r="AL18" s="50">
        <v>34</v>
      </c>
      <c r="AM18" s="50">
        <v>35</v>
      </c>
      <c r="AN18" s="50">
        <v>36</v>
      </c>
      <c r="AO18" s="50">
        <v>37</v>
      </c>
      <c r="AP18" s="50">
        <v>38</v>
      </c>
      <c r="AQ18" s="50">
        <v>39</v>
      </c>
      <c r="AR18" s="50">
        <v>40</v>
      </c>
      <c r="AS18" s="243"/>
      <c r="AT18" s="26"/>
    </row>
    <row r="19" spans="1:46" ht="25.5" customHeight="1">
      <c r="A19" s="26"/>
      <c r="B19" s="240" t="s">
        <v>16</v>
      </c>
      <c r="C19" s="240"/>
      <c r="D19" s="24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5" t="str">
        <f>IF(SUM(E19:AR19)=0," ",SUM(E19:AR19))</f>
        <v xml:space="preserve"> </v>
      </c>
      <c r="AT19" s="26"/>
    </row>
    <row r="20" spans="1:46" ht="15.9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B1:AS2"/>
    <mergeCell ref="B8:D8"/>
    <mergeCell ref="AS6:AS8"/>
    <mergeCell ref="B3:AS4"/>
    <mergeCell ref="B6:AR7"/>
    <mergeCell ref="B9:D9"/>
    <mergeCell ref="AS11:AS13"/>
    <mergeCell ref="B13:D13"/>
    <mergeCell ref="B11:AR12"/>
    <mergeCell ref="B19:D19"/>
    <mergeCell ref="B14:D14"/>
    <mergeCell ref="AS16:AS18"/>
    <mergeCell ref="B18:D18"/>
    <mergeCell ref="B16:AR17"/>
  </mergeCells>
  <phoneticPr fontId="2" type="noConversion"/>
  <dataValidations count="1">
    <dataValidation allowBlank="1" showInputMessage="1" showErrorMessage="1" prompt="Sorunun puan değerini giriniz." sqref="E9:AR9 E14:AR14 E19:AR19"/>
  </dataValidations>
  <pageMargins left="0.59" right="0.12" top="1.52" bottom="0.78740157480314965" header="0.53" footer="0.59055118110236227"/>
  <pageSetup paperSize="9" orientation="landscape" r:id="rId1"/>
  <headerFooter alignWithMargins="0"/>
  <rowBreaks count="1" manualBreakCount="1">
    <brk id="20" max="4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indexed="44"/>
  </sheetPr>
  <dimension ref="A1:AU102"/>
  <sheetViews>
    <sheetView zoomScaleNormal="100" workbookViewId="0">
      <selection activeCell="F3" sqref="F3:O3"/>
    </sheetView>
  </sheetViews>
  <sheetFormatPr defaultRowHeight="12.75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42578125" style="4" customWidth="1"/>
    <col min="46" max="46" width="7.7109375" style="4" customWidth="1"/>
    <col min="47" max="47" width="4.5703125" style="4" bestFit="1" customWidth="1"/>
    <col min="48" max="16384" width="9.140625" style="4"/>
  </cols>
  <sheetData>
    <row r="1" spans="1:47" ht="17.25" customHeight="1">
      <c r="A1" s="324" t="str">
        <f>'K. Bilgiler'!H14&amp;" EĞİTİM ÖĞRETİM YILI "&amp;'K. Bilgiler'!H6</f>
        <v>2018 - 2019 EĞİTİM ÖĞRETİM YILI M.AKİF ERSOY MESLEKİ VE TEKNİK ANADOLU LİSESİ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6"/>
      <c r="AQ1" s="323">
        <f ca="1">TODAY()</f>
        <v>43398</v>
      </c>
      <c r="AR1" s="323"/>
      <c r="AS1" s="323"/>
      <c r="AT1" s="323"/>
      <c r="AU1" s="323"/>
    </row>
    <row r="2" spans="1:47" ht="16.5" customHeight="1">
      <c r="A2" s="322" t="str">
        <f>'K. Bilgiler'!H10&amp;" / "&amp;'K. Bilgiler'!H12&amp;" SINIFI "&amp;'K. Bilgiler'!H8&amp;" DERSİ "&amp;'K. Bilgiler'!H16&amp;" DÖNEM 1. SINAV ANALİZİ"</f>
        <v xml:space="preserve"> /  SINIFI  DERSİ 1 DÖNEM 1. SINAV ANALİZİ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  <c r="AR2" s="323"/>
      <c r="AS2" s="323"/>
      <c r="AT2" s="323"/>
      <c r="AU2" s="323"/>
    </row>
    <row r="3" spans="1:47" ht="84.95" customHeight="1">
      <c r="A3" s="317" t="s">
        <v>82</v>
      </c>
      <c r="B3" s="318"/>
      <c r="C3" s="318"/>
      <c r="D3" s="318"/>
      <c r="E3" s="319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2"/>
      <c r="AR3" s="142"/>
      <c r="AS3" s="142"/>
      <c r="AT3" s="320"/>
      <c r="AU3" s="321"/>
    </row>
    <row r="4" spans="1:47" ht="12.75" customHeight="1">
      <c r="A4" s="303" t="s">
        <v>28</v>
      </c>
      <c r="B4" s="303"/>
      <c r="C4" s="303"/>
      <c r="D4" s="303"/>
      <c r="E4" s="303"/>
      <c r="F4" s="17" t="str">
        <f>IF('NOT Baremi'!E9=0," ",'NOT Baremi'!E9)</f>
        <v xml:space="preserve"> </v>
      </c>
      <c r="G4" s="17" t="str">
        <f>IF('NOT Baremi'!F9=0," ",'NOT Baremi'!F9)</f>
        <v xml:space="preserve"> </v>
      </c>
      <c r="H4" s="17" t="str">
        <f>IF('NOT Baremi'!G9=0," ",'NOT Baremi'!G9)</f>
        <v xml:space="preserve"> </v>
      </c>
      <c r="I4" s="17" t="str">
        <f>IF('NOT Baremi'!H9=0," ",'NOT Baremi'!H9)</f>
        <v xml:space="preserve"> </v>
      </c>
      <c r="J4" s="17" t="str">
        <f>IF('NOT Baremi'!I9=0," ",'NOT Baremi'!I9)</f>
        <v xml:space="preserve"> </v>
      </c>
      <c r="K4" s="17" t="str">
        <f>IF('NOT Baremi'!J9=0," ",'NOT Baremi'!J9)</f>
        <v xml:space="preserve"> </v>
      </c>
      <c r="L4" s="17" t="str">
        <f>IF('NOT Baremi'!K9=0," ",'NOT Baremi'!K9)</f>
        <v xml:space="preserve"> </v>
      </c>
      <c r="M4" s="17" t="str">
        <f>IF('NOT Baremi'!L9=0," ",'NOT Baremi'!L9)</f>
        <v xml:space="preserve"> </v>
      </c>
      <c r="N4" s="17" t="str">
        <f>IF('NOT Baremi'!M9=0," ",'NOT Baremi'!M9)</f>
        <v xml:space="preserve"> </v>
      </c>
      <c r="O4" s="17" t="str">
        <f>IF('NOT Baremi'!N9=0," ",'NOT Baremi'!N9)</f>
        <v xml:space="preserve"> </v>
      </c>
      <c r="P4" s="17" t="str">
        <f>IF('NOT Baremi'!O9=0," ",'NOT Baremi'!O9)</f>
        <v xml:space="preserve"> </v>
      </c>
      <c r="Q4" s="17" t="str">
        <f>IF('NOT Baremi'!P9=0," ",'NOT Baremi'!P9)</f>
        <v xml:space="preserve"> </v>
      </c>
      <c r="R4" s="17" t="str">
        <f>IF('NOT Baremi'!Q9=0," ",'NOT Baremi'!Q9)</f>
        <v xml:space="preserve"> </v>
      </c>
      <c r="S4" s="17" t="str">
        <f>IF('NOT Baremi'!R9=0," ",'NOT Baremi'!R9)</f>
        <v xml:space="preserve"> </v>
      </c>
      <c r="T4" s="17" t="str">
        <f>IF('NOT Baremi'!S9=0," ",'NOT Baremi'!S9)</f>
        <v xml:space="preserve"> </v>
      </c>
      <c r="U4" s="17" t="str">
        <f>IF('NOT Baremi'!T9=0," ",'NOT Baremi'!T9)</f>
        <v xml:space="preserve"> </v>
      </c>
      <c r="V4" s="17" t="str">
        <f>IF('NOT Baremi'!U9=0," ",'NOT Baremi'!U9)</f>
        <v xml:space="preserve"> </v>
      </c>
      <c r="W4" s="17" t="str">
        <f>IF('NOT Baremi'!V9=0," ",'NOT Baremi'!V9)</f>
        <v xml:space="preserve"> </v>
      </c>
      <c r="X4" s="17" t="str">
        <f>IF('NOT Baremi'!W9=0," ",'NOT Baremi'!W9)</f>
        <v xml:space="preserve"> </v>
      </c>
      <c r="Y4" s="17" t="str">
        <f>IF('NOT Baremi'!X9=0," ",'NOT Baremi'!X9)</f>
        <v xml:space="preserve"> </v>
      </c>
      <c r="Z4" s="17" t="str">
        <f>IF('NOT Baremi'!Y9=0," ",'NOT Baremi'!Y9)</f>
        <v xml:space="preserve"> </v>
      </c>
      <c r="AA4" s="17" t="str">
        <f>IF('NOT Baremi'!Z9=0," ",'NOT Baremi'!Z9)</f>
        <v xml:space="preserve"> </v>
      </c>
      <c r="AB4" s="17" t="str">
        <f>IF('NOT Baremi'!AA9=0," ",'NOT Baremi'!AA9)</f>
        <v xml:space="preserve"> </v>
      </c>
      <c r="AC4" s="17" t="str">
        <f>IF('NOT Baremi'!AB9=0," ",'NOT Baremi'!AB9)</f>
        <v xml:space="preserve"> </v>
      </c>
      <c r="AD4" s="17" t="str">
        <f>IF('NOT Baremi'!AC9=0," ",'NOT Baremi'!AC9)</f>
        <v xml:space="preserve"> </v>
      </c>
      <c r="AE4" s="17" t="str">
        <f>IF('NOT Baremi'!AD9=0," ",'NOT Baremi'!AD9)</f>
        <v xml:space="preserve"> </v>
      </c>
      <c r="AF4" s="17" t="str">
        <f>IF('NOT Baremi'!AE9=0," ",'NOT Baremi'!AE9)</f>
        <v xml:space="preserve"> </v>
      </c>
      <c r="AG4" s="17" t="str">
        <f>IF('NOT Baremi'!AF9=0," ",'NOT Baremi'!AF9)</f>
        <v xml:space="preserve"> </v>
      </c>
      <c r="AH4" s="17" t="str">
        <f>IF('NOT Baremi'!AG9=0," ",'NOT Baremi'!AG9)</f>
        <v xml:space="preserve"> </v>
      </c>
      <c r="AI4" s="17" t="str">
        <f>IF('NOT Baremi'!AH9=0," ",'NOT Baremi'!AH9)</f>
        <v xml:space="preserve"> </v>
      </c>
      <c r="AJ4" s="17" t="str">
        <f>IF('NOT Baremi'!AI9=0," ",'NOT Baremi'!AI9)</f>
        <v xml:space="preserve"> </v>
      </c>
      <c r="AK4" s="17" t="str">
        <f>IF('NOT Baremi'!AJ9=0," ",'NOT Baremi'!AJ9)</f>
        <v xml:space="preserve"> </v>
      </c>
      <c r="AL4" s="17" t="str">
        <f>IF('NOT Baremi'!AK9=0," ",'NOT Baremi'!AK9)</f>
        <v xml:space="preserve"> </v>
      </c>
      <c r="AM4" s="17" t="str">
        <f>IF('NOT Baremi'!AL9=0," ",'NOT Baremi'!AL9)</f>
        <v xml:space="preserve"> </v>
      </c>
      <c r="AN4" s="17" t="str">
        <f>IF('NOT Baremi'!AM9=0," ",'NOT Baremi'!AM9)</f>
        <v xml:space="preserve"> </v>
      </c>
      <c r="AO4" s="17" t="str">
        <f>IF('NOT Baremi'!AN9=0," ",'NOT Baremi'!AN9)</f>
        <v xml:space="preserve"> </v>
      </c>
      <c r="AP4" s="17" t="str">
        <f>IF('NOT Baremi'!AO9=0," ",'NOT Baremi'!AO9)</f>
        <v xml:space="preserve"> </v>
      </c>
      <c r="AQ4" s="17" t="str">
        <f>IF('NOT Baremi'!AP9=0," ",'NOT Baremi'!AP9)</f>
        <v xml:space="preserve"> </v>
      </c>
      <c r="AR4" s="17" t="str">
        <f>IF('NOT Baremi'!AQ9=0," ",'NOT Baremi'!AQ9)</f>
        <v xml:space="preserve"> </v>
      </c>
      <c r="AS4" s="17" t="str">
        <f>IF('NOT Baremi'!AR9=0," ",'NOT Baremi'!AR9)</f>
        <v xml:space="preserve"> </v>
      </c>
      <c r="AT4" s="38" t="str">
        <f>IF(SUM(F4:AS4)=0," ",SUM(F4:AS4))</f>
        <v xml:space="preserve"> </v>
      </c>
      <c r="AU4" s="301" t="s">
        <v>100</v>
      </c>
    </row>
    <row r="5" spans="1:47" ht="37.5">
      <c r="A5" s="39" t="s">
        <v>0</v>
      </c>
      <c r="B5" s="39" t="s">
        <v>36</v>
      </c>
      <c r="C5" s="304" t="s">
        <v>27</v>
      </c>
      <c r="D5" s="304"/>
      <c r="E5" s="304"/>
      <c r="F5" s="16" t="str">
        <f>IF('NOT Baremi'!E9&gt;0,'NOT Baremi'!E8&amp;"."&amp;"SORU"," ")</f>
        <v xml:space="preserve"> </v>
      </c>
      <c r="G5" s="16" t="str">
        <f>IF('NOT Baremi'!F9&gt;0,'NOT Baremi'!F8&amp;"."&amp;"SORU"," ")</f>
        <v xml:space="preserve"> </v>
      </c>
      <c r="H5" s="16" t="str">
        <f>IF('NOT Baremi'!G9&gt;0,'NOT Baremi'!G8&amp;"."&amp;"SORU"," ")</f>
        <v xml:space="preserve"> </v>
      </c>
      <c r="I5" s="16" t="str">
        <f>IF('NOT Baremi'!H9&gt;0,'NOT Baremi'!H8&amp;"."&amp;"SORU"," ")</f>
        <v xml:space="preserve"> </v>
      </c>
      <c r="J5" s="16" t="str">
        <f>IF('NOT Baremi'!I9&gt;0,'NOT Baremi'!I8&amp;"."&amp;"SORU"," ")</f>
        <v xml:space="preserve"> </v>
      </c>
      <c r="K5" s="16" t="str">
        <f>IF('NOT Baremi'!J9&gt;0,'NOT Baremi'!J8&amp;"."&amp;"SORU"," ")</f>
        <v xml:space="preserve"> </v>
      </c>
      <c r="L5" s="16" t="str">
        <f>IF('NOT Baremi'!K9&gt;0,'NOT Baremi'!K8&amp;"."&amp;"SORU"," ")</f>
        <v xml:space="preserve"> </v>
      </c>
      <c r="M5" s="16" t="str">
        <f>IF('NOT Baremi'!L9&gt;0,'NOT Baremi'!L8&amp;"."&amp;"SORU"," ")</f>
        <v xml:space="preserve"> </v>
      </c>
      <c r="N5" s="16" t="str">
        <f>IF('NOT Baremi'!M9&gt;0,'NOT Baremi'!M8&amp;"."&amp;"SORU"," ")</f>
        <v xml:space="preserve"> </v>
      </c>
      <c r="O5" s="16" t="str">
        <f>IF('NOT Baremi'!N9&gt;0,'NOT Baremi'!N8&amp;"."&amp;"SORU"," ")</f>
        <v xml:space="preserve"> </v>
      </c>
      <c r="P5" s="16" t="str">
        <f>IF('NOT Baremi'!O9&gt;0,'NOT Baremi'!O8&amp;"."&amp;"SORU"," ")</f>
        <v xml:space="preserve"> </v>
      </c>
      <c r="Q5" s="16" t="str">
        <f>IF('NOT Baremi'!P9&gt;0,'NOT Baremi'!P8&amp;"."&amp;"SORU"," ")</f>
        <v xml:space="preserve"> </v>
      </c>
      <c r="R5" s="16" t="str">
        <f>IF('NOT Baremi'!Q9&gt;0,'NOT Baremi'!Q8&amp;"."&amp;"SORU"," ")</f>
        <v xml:space="preserve"> </v>
      </c>
      <c r="S5" s="16" t="str">
        <f>IF('NOT Baremi'!R9&gt;0,'NOT Baremi'!R8&amp;"."&amp;"SORU"," ")</f>
        <v xml:space="preserve"> </v>
      </c>
      <c r="T5" s="16" t="str">
        <f>IF('NOT Baremi'!S9&gt;0,'NOT Baremi'!S8&amp;"."&amp;"SORU"," ")</f>
        <v xml:space="preserve"> </v>
      </c>
      <c r="U5" s="16" t="str">
        <f>IF('NOT Baremi'!T9&gt;0,'NOT Baremi'!T8&amp;"."&amp;"SORU"," ")</f>
        <v xml:space="preserve"> </v>
      </c>
      <c r="V5" s="16" t="str">
        <f>IF('NOT Baremi'!U9&gt;0,'NOT Baremi'!U8&amp;"."&amp;"SORU"," ")</f>
        <v xml:space="preserve"> </v>
      </c>
      <c r="W5" s="16" t="str">
        <f>IF('NOT Baremi'!V9&gt;0,'NOT Baremi'!V8&amp;"."&amp;"SORU"," ")</f>
        <v xml:space="preserve"> </v>
      </c>
      <c r="X5" s="16" t="str">
        <f>IF('NOT Baremi'!W9&gt;0,'NOT Baremi'!W8&amp;"."&amp;"SORU"," ")</f>
        <v xml:space="preserve"> </v>
      </c>
      <c r="Y5" s="16" t="str">
        <f>IF('NOT Baremi'!X9&gt;0,'NOT Baremi'!X8&amp;"."&amp;"SORU"," ")</f>
        <v xml:space="preserve"> </v>
      </c>
      <c r="Z5" s="16" t="str">
        <f>IF('NOT Baremi'!Y9&gt;0,'NOT Baremi'!Y8&amp;"."&amp;"SORU"," ")</f>
        <v xml:space="preserve"> </v>
      </c>
      <c r="AA5" s="16" t="str">
        <f>IF('NOT Baremi'!Z9&gt;0,'NOT Baremi'!Z8&amp;"."&amp;"SORU"," ")</f>
        <v xml:space="preserve"> </v>
      </c>
      <c r="AB5" s="16" t="str">
        <f>IF('NOT Baremi'!AA9&gt;0,'NOT Baremi'!AA8&amp;"."&amp;"SORU"," ")</f>
        <v xml:space="preserve"> </v>
      </c>
      <c r="AC5" s="16" t="str">
        <f>IF('NOT Baremi'!AB9&gt;0,'NOT Baremi'!AB8&amp;"."&amp;"SORU"," ")</f>
        <v xml:space="preserve"> </v>
      </c>
      <c r="AD5" s="16" t="str">
        <f>IF('NOT Baremi'!AC9&gt;0,'NOT Baremi'!AC8&amp;"."&amp;"SORU"," ")</f>
        <v xml:space="preserve"> </v>
      </c>
      <c r="AE5" s="16" t="str">
        <f>IF('NOT Baremi'!AD9&gt;0,'NOT Baremi'!AD8&amp;"."&amp;"SORU"," ")</f>
        <v xml:space="preserve"> </v>
      </c>
      <c r="AF5" s="16" t="str">
        <f>IF('NOT Baremi'!AE9&gt;0,'NOT Baremi'!AE8&amp;"."&amp;"SORU"," ")</f>
        <v xml:space="preserve"> </v>
      </c>
      <c r="AG5" s="16" t="str">
        <f>IF('NOT Baremi'!AF9&gt;0,'NOT Baremi'!AF8&amp;"."&amp;"SORU"," ")</f>
        <v xml:space="preserve"> </v>
      </c>
      <c r="AH5" s="16" t="str">
        <f>IF('NOT Baremi'!AG9&gt;0,'NOT Baremi'!AG8&amp;"."&amp;"SORU"," ")</f>
        <v xml:space="preserve"> </v>
      </c>
      <c r="AI5" s="16" t="str">
        <f>IF('NOT Baremi'!AH9&gt;0,'NOT Baremi'!AH8&amp;"."&amp;"SORU"," ")</f>
        <v xml:space="preserve"> </v>
      </c>
      <c r="AJ5" s="16" t="str">
        <f>IF('NOT Baremi'!AI9&gt;0,'NOT Baremi'!AI8&amp;"."&amp;"SORU"," ")</f>
        <v xml:space="preserve"> </v>
      </c>
      <c r="AK5" s="16" t="str">
        <f>IF('NOT Baremi'!AJ9&gt;0,'NOT Baremi'!AJ8&amp;"."&amp;"SORU"," ")</f>
        <v xml:space="preserve"> </v>
      </c>
      <c r="AL5" s="16" t="str">
        <f>IF('NOT Baremi'!AK9&gt;0,'NOT Baremi'!AK8&amp;"."&amp;"SORU"," ")</f>
        <v xml:space="preserve"> </v>
      </c>
      <c r="AM5" s="16" t="str">
        <f>IF('NOT Baremi'!AL9&gt;0,'NOT Baremi'!AL8&amp;"."&amp;"SORU"," ")</f>
        <v xml:space="preserve"> </v>
      </c>
      <c r="AN5" s="16" t="str">
        <f>IF('NOT Baremi'!AM9&gt;0,'NOT Baremi'!AM8&amp;"."&amp;"SORU"," ")</f>
        <v xml:space="preserve"> </v>
      </c>
      <c r="AO5" s="16" t="str">
        <f>IF('NOT Baremi'!AN9&gt;0,'NOT Baremi'!AN8&amp;"."&amp;"SORU"," ")</f>
        <v xml:space="preserve"> </v>
      </c>
      <c r="AP5" s="16" t="str">
        <f>IF('NOT Baremi'!AO9&gt;0,'NOT Baremi'!AO8&amp;"."&amp;"SORU"," ")</f>
        <v xml:space="preserve"> </v>
      </c>
      <c r="AQ5" s="16" t="str">
        <f>IF('NOT Baremi'!AP9&gt;0,'NOT Baremi'!AP8&amp;"."&amp;"SORU"," ")</f>
        <v xml:space="preserve"> </v>
      </c>
      <c r="AR5" s="16" t="str">
        <f>IF('NOT Baremi'!AQ9&gt;0,'NOT Baremi'!AQ8&amp;"."&amp;"SORU"," ")</f>
        <v xml:space="preserve"> </v>
      </c>
      <c r="AS5" s="16" t="str">
        <f>IF('NOT Baremi'!AR9&gt;0,'NOT Baremi'!AR8&amp;"."&amp;"SORU"," ")</f>
        <v xml:space="preserve"> </v>
      </c>
      <c r="AT5" s="19" t="s">
        <v>31</v>
      </c>
      <c r="AU5" s="301"/>
    </row>
    <row r="6" spans="1:47" ht="9.9499999999999993" customHeight="1">
      <c r="A6" s="40" t="str">
        <f>'S. Listesi'!E4</f>
        <v xml:space="preserve"> </v>
      </c>
      <c r="B6" s="41" t="str">
        <f>IF('S. Listesi'!F4=0," ",'S. Listesi'!F4)</f>
        <v xml:space="preserve"> </v>
      </c>
      <c r="C6" s="302" t="str">
        <f>IF('S. Listesi'!G4=0," ",'S. Listesi'!G4)</f>
        <v xml:space="preserve"> </v>
      </c>
      <c r="D6" s="302"/>
      <c r="E6" s="302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20" t="str">
        <f>IF(COUNTBLANK(F6:AS6)=COLUMNS(F6:AS6)," ",IF(SUM(F6:AS6)=0,0,SUM(F6:AS6)))</f>
        <v xml:space="preserve"> </v>
      </c>
      <c r="AU6" s="20" t="str">
        <f>IF(OR(A6="",F6=""),"",ROUND(AT6,0))</f>
        <v/>
      </c>
    </row>
    <row r="7" spans="1:47" ht="9.9499999999999993" customHeight="1">
      <c r="A7" s="40" t="str">
        <f>'S. Listesi'!E5</f>
        <v xml:space="preserve"> </v>
      </c>
      <c r="B7" s="41" t="str">
        <f>IF('S. Listesi'!F5=0," ",'S. Listesi'!F5)</f>
        <v xml:space="preserve"> </v>
      </c>
      <c r="C7" s="302" t="str">
        <f>IF('S. Listesi'!G5=0," ",'S. Listesi'!G5)</f>
        <v xml:space="preserve"> </v>
      </c>
      <c r="D7" s="302"/>
      <c r="E7" s="302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20" t="str">
        <f t="shared" ref="AT7:AT55" si="0">IF(COUNTBLANK(F7:AS7)=COLUMNS(F7:AS7)," ",IF(SUM(F7:AS7)=0,0,SUM(F7:AS7)))</f>
        <v xml:space="preserve"> </v>
      </c>
      <c r="AU7" s="20" t="str">
        <f t="shared" ref="AU7:AU21" si="1">IF(OR(A7="",F7=""),"",ROUND(AT7,0))</f>
        <v/>
      </c>
    </row>
    <row r="8" spans="1:47" ht="9.9499999999999993" customHeight="1">
      <c r="A8" s="40" t="str">
        <f>'S. Listesi'!E6</f>
        <v xml:space="preserve"> </v>
      </c>
      <c r="B8" s="41" t="str">
        <f>IF('S. Listesi'!F6=0," ",'S. Listesi'!F6)</f>
        <v xml:space="preserve"> </v>
      </c>
      <c r="C8" s="302" t="str">
        <f>IF('S. Listesi'!G6=0," ",'S. Listesi'!G6)</f>
        <v xml:space="preserve"> </v>
      </c>
      <c r="D8" s="302"/>
      <c r="E8" s="302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20" t="str">
        <f t="shared" si="0"/>
        <v xml:space="preserve"> </v>
      </c>
      <c r="AU8" s="20" t="str">
        <f t="shared" si="1"/>
        <v/>
      </c>
    </row>
    <row r="9" spans="1:47" ht="9.9499999999999993" customHeight="1">
      <c r="A9" s="40" t="str">
        <f>'S. Listesi'!E7</f>
        <v xml:space="preserve"> </v>
      </c>
      <c r="B9" s="41" t="str">
        <f>IF('S. Listesi'!F7=0," ",'S. Listesi'!F7)</f>
        <v xml:space="preserve"> </v>
      </c>
      <c r="C9" s="302" t="str">
        <f>IF('S. Listesi'!G7=0," ",'S. Listesi'!G7)</f>
        <v xml:space="preserve"> </v>
      </c>
      <c r="D9" s="302"/>
      <c r="E9" s="302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20" t="str">
        <f t="shared" si="0"/>
        <v xml:space="preserve"> </v>
      </c>
      <c r="AU9" s="20" t="str">
        <f t="shared" si="1"/>
        <v/>
      </c>
    </row>
    <row r="10" spans="1:47" ht="9.9499999999999993" customHeight="1">
      <c r="A10" s="40" t="str">
        <f>'S. Listesi'!E8</f>
        <v xml:space="preserve"> </v>
      </c>
      <c r="B10" s="41" t="str">
        <f>IF('S. Listesi'!F8=0," ",'S. Listesi'!F8)</f>
        <v xml:space="preserve"> </v>
      </c>
      <c r="C10" s="302" t="str">
        <f>IF('S. Listesi'!G8=0," ",'S. Listesi'!G8)</f>
        <v xml:space="preserve"> </v>
      </c>
      <c r="D10" s="302"/>
      <c r="E10" s="302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20" t="str">
        <f t="shared" si="0"/>
        <v xml:space="preserve"> </v>
      </c>
      <c r="AU10" s="20" t="str">
        <f t="shared" si="1"/>
        <v/>
      </c>
    </row>
    <row r="11" spans="1:47" ht="9.9499999999999993" customHeight="1">
      <c r="A11" s="40" t="str">
        <f>'S. Listesi'!E9</f>
        <v xml:space="preserve"> </v>
      </c>
      <c r="B11" s="41" t="str">
        <f>IF('S. Listesi'!F9=0," ",'S. Listesi'!F9)</f>
        <v xml:space="preserve"> </v>
      </c>
      <c r="C11" s="302" t="str">
        <f>IF('S. Listesi'!G9=0," ",'S. Listesi'!G9)</f>
        <v xml:space="preserve"> </v>
      </c>
      <c r="D11" s="302"/>
      <c r="E11" s="302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20" t="str">
        <f t="shared" si="0"/>
        <v xml:space="preserve"> </v>
      </c>
      <c r="AU11" s="20" t="str">
        <f t="shared" si="1"/>
        <v/>
      </c>
    </row>
    <row r="12" spans="1:47" ht="9.9499999999999993" customHeight="1">
      <c r="A12" s="40" t="str">
        <f>'S. Listesi'!E10</f>
        <v xml:space="preserve"> </v>
      </c>
      <c r="B12" s="41" t="str">
        <f>IF('S. Listesi'!F10=0," ",'S. Listesi'!F10)</f>
        <v xml:space="preserve"> </v>
      </c>
      <c r="C12" s="302" t="str">
        <f>IF('S. Listesi'!G10=0," ",'S. Listesi'!G10)</f>
        <v xml:space="preserve"> </v>
      </c>
      <c r="D12" s="302"/>
      <c r="E12" s="302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20" t="str">
        <f t="shared" si="0"/>
        <v xml:space="preserve"> </v>
      </c>
      <c r="AU12" s="20" t="str">
        <f t="shared" si="1"/>
        <v/>
      </c>
    </row>
    <row r="13" spans="1:47" ht="9.9499999999999993" customHeight="1">
      <c r="A13" s="40" t="str">
        <f>'S. Listesi'!E11</f>
        <v xml:space="preserve"> </v>
      </c>
      <c r="B13" s="41" t="str">
        <f>IF('S. Listesi'!F11=0," ",'S. Listesi'!F11)</f>
        <v xml:space="preserve"> </v>
      </c>
      <c r="C13" s="302" t="str">
        <f>IF('S. Listesi'!G11=0," ",'S. Listesi'!G11)</f>
        <v xml:space="preserve"> </v>
      </c>
      <c r="D13" s="302"/>
      <c r="E13" s="302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20" t="str">
        <f t="shared" si="0"/>
        <v xml:space="preserve"> </v>
      </c>
      <c r="AU13" s="20" t="str">
        <f t="shared" si="1"/>
        <v/>
      </c>
    </row>
    <row r="14" spans="1:47" ht="9.9499999999999993" customHeight="1">
      <c r="A14" s="40" t="str">
        <f>'S. Listesi'!E12</f>
        <v xml:space="preserve"> </v>
      </c>
      <c r="B14" s="41" t="str">
        <f>IF('S. Listesi'!F12=0," ",'S. Listesi'!F12)</f>
        <v xml:space="preserve"> </v>
      </c>
      <c r="C14" s="302" t="str">
        <f>IF('S. Listesi'!G12=0," ",'S. Listesi'!G12)</f>
        <v xml:space="preserve"> </v>
      </c>
      <c r="D14" s="302"/>
      <c r="E14" s="302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20" t="str">
        <f t="shared" si="0"/>
        <v xml:space="preserve"> </v>
      </c>
      <c r="AU14" s="20" t="str">
        <f t="shared" si="1"/>
        <v/>
      </c>
    </row>
    <row r="15" spans="1:47" ht="9.9499999999999993" customHeight="1">
      <c r="A15" s="40" t="str">
        <f>'S. Listesi'!E13</f>
        <v xml:space="preserve"> </v>
      </c>
      <c r="B15" s="41" t="str">
        <f>IF('S. Listesi'!F13=0," ",'S. Listesi'!F13)</f>
        <v xml:space="preserve"> </v>
      </c>
      <c r="C15" s="302" t="str">
        <f>IF('S. Listesi'!G13=0," ",'S. Listesi'!G13)</f>
        <v xml:space="preserve"> </v>
      </c>
      <c r="D15" s="302"/>
      <c r="E15" s="302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20" t="str">
        <f t="shared" si="0"/>
        <v xml:space="preserve"> </v>
      </c>
      <c r="AU15" s="20" t="str">
        <f t="shared" si="1"/>
        <v/>
      </c>
    </row>
    <row r="16" spans="1:47" ht="9.9499999999999993" customHeight="1">
      <c r="A16" s="40" t="str">
        <f>'S. Listesi'!E14</f>
        <v xml:space="preserve"> </v>
      </c>
      <c r="B16" s="41" t="str">
        <f>IF('S. Listesi'!F14=0," ",'S. Listesi'!F14)</f>
        <v xml:space="preserve"> </v>
      </c>
      <c r="C16" s="302" t="str">
        <f>IF('S. Listesi'!G14=0," ",'S. Listesi'!G14)</f>
        <v xml:space="preserve"> </v>
      </c>
      <c r="D16" s="302"/>
      <c r="E16" s="302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20" t="str">
        <f t="shared" si="0"/>
        <v xml:space="preserve"> </v>
      </c>
      <c r="AU16" s="20" t="str">
        <f t="shared" si="1"/>
        <v/>
      </c>
    </row>
    <row r="17" spans="1:47" ht="9.9499999999999993" customHeight="1">
      <c r="A17" s="40" t="str">
        <f>'S. Listesi'!E15</f>
        <v xml:space="preserve"> </v>
      </c>
      <c r="B17" s="41" t="str">
        <f>IF('S. Listesi'!F15=0," ",'S. Listesi'!F15)</f>
        <v xml:space="preserve"> </v>
      </c>
      <c r="C17" s="302" t="str">
        <f>IF('S. Listesi'!G15=0," ",'S. Listesi'!G15)</f>
        <v xml:space="preserve"> </v>
      </c>
      <c r="D17" s="302"/>
      <c r="E17" s="302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20" t="str">
        <f t="shared" si="0"/>
        <v xml:space="preserve"> </v>
      </c>
      <c r="AU17" s="20" t="str">
        <f t="shared" si="1"/>
        <v/>
      </c>
    </row>
    <row r="18" spans="1:47" ht="9.9499999999999993" customHeight="1">
      <c r="A18" s="40" t="str">
        <f>'S. Listesi'!E16</f>
        <v xml:space="preserve"> </v>
      </c>
      <c r="B18" s="41" t="str">
        <f>IF('S. Listesi'!F16=0," ",'S. Listesi'!F16)</f>
        <v xml:space="preserve"> </v>
      </c>
      <c r="C18" s="302" t="str">
        <f>IF('S. Listesi'!G16=0," ",'S. Listesi'!G16)</f>
        <v xml:space="preserve"> </v>
      </c>
      <c r="D18" s="302"/>
      <c r="E18" s="302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20" t="str">
        <f t="shared" si="0"/>
        <v xml:space="preserve"> </v>
      </c>
      <c r="AU18" s="20" t="str">
        <f t="shared" si="1"/>
        <v/>
      </c>
    </row>
    <row r="19" spans="1:47" ht="9.9499999999999993" customHeight="1">
      <c r="A19" s="40" t="str">
        <f>'S. Listesi'!E17</f>
        <v xml:space="preserve"> </v>
      </c>
      <c r="B19" s="41" t="str">
        <f>IF('S. Listesi'!F17=0," ",'S. Listesi'!F17)</f>
        <v xml:space="preserve"> </v>
      </c>
      <c r="C19" s="302" t="str">
        <f>IF('S. Listesi'!G17=0," ",'S. Listesi'!G17)</f>
        <v xml:space="preserve"> </v>
      </c>
      <c r="D19" s="302"/>
      <c r="E19" s="302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20" t="str">
        <f t="shared" si="0"/>
        <v xml:space="preserve"> </v>
      </c>
      <c r="AU19" s="20" t="str">
        <f t="shared" si="1"/>
        <v/>
      </c>
    </row>
    <row r="20" spans="1:47" ht="9.9499999999999993" customHeight="1">
      <c r="A20" s="40" t="str">
        <f>'S. Listesi'!E18</f>
        <v xml:space="preserve"> </v>
      </c>
      <c r="B20" s="41" t="str">
        <f>IF('S. Listesi'!F18=0," ",'S. Listesi'!F18)</f>
        <v xml:space="preserve"> </v>
      </c>
      <c r="C20" s="302" t="str">
        <f>IF('S. Listesi'!G18=0," ",'S. Listesi'!G18)</f>
        <v xml:space="preserve"> </v>
      </c>
      <c r="D20" s="302"/>
      <c r="E20" s="302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20" t="str">
        <f t="shared" si="0"/>
        <v xml:space="preserve"> </v>
      </c>
      <c r="AU20" s="20" t="str">
        <f t="shared" si="1"/>
        <v/>
      </c>
    </row>
    <row r="21" spans="1:47" ht="9.9499999999999993" customHeight="1">
      <c r="A21" s="40" t="str">
        <f>'S. Listesi'!E19</f>
        <v xml:space="preserve"> </v>
      </c>
      <c r="B21" s="41" t="str">
        <f>IF('S. Listesi'!F19=0," ",'S. Listesi'!F19)</f>
        <v xml:space="preserve"> </v>
      </c>
      <c r="C21" s="302" t="str">
        <f>IF('S. Listesi'!G19=0," ",'S. Listesi'!G19)</f>
        <v xml:space="preserve"> </v>
      </c>
      <c r="D21" s="302"/>
      <c r="E21" s="302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20" t="str">
        <f t="shared" si="0"/>
        <v xml:space="preserve"> </v>
      </c>
      <c r="AU21" s="20" t="str">
        <f t="shared" si="1"/>
        <v/>
      </c>
    </row>
    <row r="22" spans="1:47" ht="9.9499999999999993" customHeight="1">
      <c r="A22" s="40" t="str">
        <f>'S. Listesi'!E20</f>
        <v xml:space="preserve"> </v>
      </c>
      <c r="B22" s="41" t="str">
        <f>IF('S. Listesi'!F20=0," ",'S. Listesi'!F20)</f>
        <v xml:space="preserve"> </v>
      </c>
      <c r="C22" s="302" t="str">
        <f>IF('S. Listesi'!G20=0," ",'S. Listesi'!G20)</f>
        <v xml:space="preserve"> </v>
      </c>
      <c r="D22" s="302"/>
      <c r="E22" s="302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20" t="str">
        <f t="shared" si="0"/>
        <v xml:space="preserve"> </v>
      </c>
      <c r="AU22" s="20" t="str">
        <f t="shared" ref="AU22:AU55" si="2">IF(OR(A22="",F22=""),"",ROUND(AT22,0))</f>
        <v/>
      </c>
    </row>
    <row r="23" spans="1:47" ht="9.9499999999999993" customHeight="1">
      <c r="A23" s="40" t="str">
        <f>'S. Listesi'!E21</f>
        <v xml:space="preserve"> </v>
      </c>
      <c r="B23" s="41" t="str">
        <f>IF('S. Listesi'!F21=0," ",'S. Listesi'!F21)</f>
        <v xml:space="preserve"> </v>
      </c>
      <c r="C23" s="302" t="str">
        <f>IF('S. Listesi'!G21=0," ",'S. Listesi'!G21)</f>
        <v xml:space="preserve"> </v>
      </c>
      <c r="D23" s="302"/>
      <c r="E23" s="302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20" t="str">
        <f t="shared" si="0"/>
        <v xml:space="preserve"> </v>
      </c>
      <c r="AU23" s="20" t="str">
        <f t="shared" si="2"/>
        <v/>
      </c>
    </row>
    <row r="24" spans="1:47" ht="9.9499999999999993" customHeight="1">
      <c r="A24" s="40" t="str">
        <f>'S. Listesi'!E22</f>
        <v xml:space="preserve"> </v>
      </c>
      <c r="B24" s="41" t="str">
        <f>IF('S. Listesi'!F22=0," ",'S. Listesi'!F22)</f>
        <v xml:space="preserve"> </v>
      </c>
      <c r="C24" s="302" t="str">
        <f>IF('S. Listesi'!G22=0," ",'S. Listesi'!G22)</f>
        <v xml:space="preserve"> </v>
      </c>
      <c r="D24" s="302"/>
      <c r="E24" s="302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20" t="str">
        <f t="shared" si="0"/>
        <v xml:space="preserve"> </v>
      </c>
      <c r="AU24" s="20" t="str">
        <f t="shared" si="2"/>
        <v/>
      </c>
    </row>
    <row r="25" spans="1:47" ht="9.9499999999999993" customHeight="1">
      <c r="A25" s="40" t="str">
        <f>'S. Listesi'!E23</f>
        <v xml:space="preserve"> </v>
      </c>
      <c r="B25" s="41" t="str">
        <f>IF('S. Listesi'!F23=0," ",'S. Listesi'!F23)</f>
        <v xml:space="preserve"> </v>
      </c>
      <c r="C25" s="302" t="str">
        <f>IF('S. Listesi'!G23=0," ",'S. Listesi'!G23)</f>
        <v xml:space="preserve"> </v>
      </c>
      <c r="D25" s="302"/>
      <c r="E25" s="302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20" t="str">
        <f t="shared" si="0"/>
        <v xml:space="preserve"> </v>
      </c>
      <c r="AU25" s="20" t="str">
        <f t="shared" si="2"/>
        <v/>
      </c>
    </row>
    <row r="26" spans="1:47" ht="9.9499999999999993" customHeight="1">
      <c r="A26" s="40" t="str">
        <f>'S. Listesi'!E24</f>
        <v xml:space="preserve"> </v>
      </c>
      <c r="B26" s="41" t="str">
        <f>IF('S. Listesi'!F24=0," ",'S. Listesi'!F24)</f>
        <v xml:space="preserve"> </v>
      </c>
      <c r="C26" s="302" t="str">
        <f>IF('S. Listesi'!G24=0," ",'S. Listesi'!G24)</f>
        <v xml:space="preserve"> </v>
      </c>
      <c r="D26" s="302"/>
      <c r="E26" s="302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20" t="str">
        <f t="shared" si="0"/>
        <v xml:space="preserve"> </v>
      </c>
      <c r="AU26" s="20" t="str">
        <f t="shared" si="2"/>
        <v/>
      </c>
    </row>
    <row r="27" spans="1:47" ht="9.9499999999999993" customHeight="1">
      <c r="A27" s="40" t="str">
        <f>'S. Listesi'!E25</f>
        <v xml:space="preserve"> </v>
      </c>
      <c r="B27" s="41" t="str">
        <f>IF('S. Listesi'!F25=0," ",'S. Listesi'!F25)</f>
        <v xml:space="preserve"> </v>
      </c>
      <c r="C27" s="302" t="str">
        <f>IF('S. Listesi'!G25=0," ",'S. Listesi'!G25)</f>
        <v xml:space="preserve"> </v>
      </c>
      <c r="D27" s="302"/>
      <c r="E27" s="302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20" t="str">
        <f t="shared" si="0"/>
        <v xml:space="preserve"> </v>
      </c>
      <c r="AU27" s="20" t="str">
        <f t="shared" si="2"/>
        <v/>
      </c>
    </row>
    <row r="28" spans="1:47" ht="9.9499999999999993" customHeight="1">
      <c r="A28" s="40" t="str">
        <f>'S. Listesi'!E26</f>
        <v xml:space="preserve"> </v>
      </c>
      <c r="B28" s="41" t="str">
        <f>IF('S. Listesi'!F26=0," ",'S. Listesi'!F26)</f>
        <v xml:space="preserve"> </v>
      </c>
      <c r="C28" s="302" t="str">
        <f>IF('S. Listesi'!G26=0," ",'S. Listesi'!G26)</f>
        <v xml:space="preserve"> </v>
      </c>
      <c r="D28" s="302"/>
      <c r="E28" s="302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20" t="str">
        <f t="shared" si="0"/>
        <v xml:space="preserve"> </v>
      </c>
      <c r="AU28" s="20" t="str">
        <f t="shared" si="2"/>
        <v/>
      </c>
    </row>
    <row r="29" spans="1:47" ht="9.9499999999999993" customHeight="1">
      <c r="A29" s="40" t="str">
        <f>'S. Listesi'!E27</f>
        <v xml:space="preserve"> </v>
      </c>
      <c r="B29" s="41" t="str">
        <f>IF('S. Listesi'!F27=0," ",'S. Listesi'!F27)</f>
        <v xml:space="preserve"> </v>
      </c>
      <c r="C29" s="260" t="str">
        <f>IF('S. Listesi'!G27=0," ",'S. Listesi'!G27)</f>
        <v xml:space="preserve"> </v>
      </c>
      <c r="D29" s="261"/>
      <c r="E29" s="262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20" t="str">
        <f t="shared" si="0"/>
        <v xml:space="preserve"> </v>
      </c>
      <c r="AU29" s="20" t="str">
        <f t="shared" si="2"/>
        <v/>
      </c>
    </row>
    <row r="30" spans="1:47" ht="9.9499999999999993" customHeight="1">
      <c r="A30" s="40" t="str">
        <f>'S. Listesi'!E28</f>
        <v xml:space="preserve"> </v>
      </c>
      <c r="B30" s="41" t="str">
        <f>IF('S. Listesi'!F28=0," ",'S. Listesi'!F28)</f>
        <v xml:space="preserve"> </v>
      </c>
      <c r="C30" s="260" t="str">
        <f>IF('S. Listesi'!G28=0," ",'S. Listesi'!G28)</f>
        <v xml:space="preserve"> </v>
      </c>
      <c r="D30" s="261"/>
      <c r="E30" s="262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20" t="str">
        <f t="shared" si="0"/>
        <v xml:space="preserve"> </v>
      </c>
      <c r="AU30" s="20" t="str">
        <f t="shared" si="2"/>
        <v/>
      </c>
    </row>
    <row r="31" spans="1:47" ht="9.9499999999999993" customHeight="1">
      <c r="A31" s="40" t="str">
        <f>'S. Listesi'!E29</f>
        <v xml:space="preserve"> </v>
      </c>
      <c r="B31" s="41" t="str">
        <f>IF('S. Listesi'!F29=0," ",'S. Listesi'!F29)</f>
        <v xml:space="preserve"> </v>
      </c>
      <c r="C31" s="260" t="str">
        <f>IF('S. Listesi'!G29=0," ",'S. Listesi'!G29)</f>
        <v xml:space="preserve"> </v>
      </c>
      <c r="D31" s="261"/>
      <c r="E31" s="262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20" t="str">
        <f t="shared" si="0"/>
        <v xml:space="preserve"> </v>
      </c>
      <c r="AU31" s="20" t="str">
        <f t="shared" si="2"/>
        <v/>
      </c>
    </row>
    <row r="32" spans="1:47" ht="9.9499999999999993" customHeight="1">
      <c r="A32" s="40" t="str">
        <f>'S. Listesi'!E30</f>
        <v xml:space="preserve"> </v>
      </c>
      <c r="B32" s="41" t="str">
        <f>IF('S. Listesi'!F30=0," ",'S. Listesi'!F30)</f>
        <v xml:space="preserve"> </v>
      </c>
      <c r="C32" s="260" t="str">
        <f>IF('S. Listesi'!G30=0," ",'S. Listesi'!G30)</f>
        <v xml:space="preserve"> </v>
      </c>
      <c r="D32" s="261"/>
      <c r="E32" s="262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20" t="str">
        <f t="shared" si="0"/>
        <v xml:space="preserve"> </v>
      </c>
      <c r="AU32" s="20" t="str">
        <f t="shared" si="2"/>
        <v/>
      </c>
    </row>
    <row r="33" spans="1:47" ht="9.9499999999999993" customHeight="1">
      <c r="A33" s="40" t="str">
        <f>'S. Listesi'!E31</f>
        <v xml:space="preserve"> </v>
      </c>
      <c r="B33" s="41" t="str">
        <f>IF('S. Listesi'!F31=0," ",'S. Listesi'!F31)</f>
        <v xml:space="preserve"> </v>
      </c>
      <c r="C33" s="260" t="str">
        <f>IF('S. Listesi'!G31=0," ",'S. Listesi'!G31)</f>
        <v xml:space="preserve"> </v>
      </c>
      <c r="D33" s="261"/>
      <c r="E33" s="262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20" t="str">
        <f t="shared" si="0"/>
        <v xml:space="preserve"> </v>
      </c>
      <c r="AU33" s="20" t="str">
        <f t="shared" si="2"/>
        <v/>
      </c>
    </row>
    <row r="34" spans="1:47" ht="9.9499999999999993" customHeight="1">
      <c r="A34" s="40" t="str">
        <f>'S. Listesi'!E32</f>
        <v xml:space="preserve"> </v>
      </c>
      <c r="B34" s="41" t="str">
        <f>IF('S. Listesi'!F32=0," ",'S. Listesi'!F32)</f>
        <v xml:space="preserve"> </v>
      </c>
      <c r="C34" s="260" t="str">
        <f>IF('S. Listesi'!G32=0," ",'S. Listesi'!G32)</f>
        <v xml:space="preserve"> </v>
      </c>
      <c r="D34" s="261"/>
      <c r="E34" s="262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20" t="str">
        <f t="shared" si="0"/>
        <v xml:space="preserve"> </v>
      </c>
      <c r="AU34" s="20" t="str">
        <f t="shared" si="2"/>
        <v/>
      </c>
    </row>
    <row r="35" spans="1:47" ht="9.9499999999999993" customHeight="1">
      <c r="A35" s="40" t="str">
        <f>'S. Listesi'!E33</f>
        <v xml:space="preserve"> </v>
      </c>
      <c r="B35" s="41" t="str">
        <f>IF('S. Listesi'!F33=0," ",'S. Listesi'!F33)</f>
        <v xml:space="preserve"> </v>
      </c>
      <c r="C35" s="260" t="str">
        <f>IF('S. Listesi'!G33=0," ",'S. Listesi'!G33)</f>
        <v xml:space="preserve"> </v>
      </c>
      <c r="D35" s="261"/>
      <c r="E35" s="262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20" t="str">
        <f t="shared" si="0"/>
        <v xml:space="preserve"> </v>
      </c>
      <c r="AU35" s="20" t="str">
        <f t="shared" si="2"/>
        <v/>
      </c>
    </row>
    <row r="36" spans="1:47" ht="9.9499999999999993" customHeight="1">
      <c r="A36" s="40" t="str">
        <f>'S. Listesi'!E34</f>
        <v xml:space="preserve"> </v>
      </c>
      <c r="B36" s="41" t="str">
        <f>IF('S. Listesi'!F34=0," ",'S. Listesi'!F34)</f>
        <v xml:space="preserve"> </v>
      </c>
      <c r="C36" s="260" t="str">
        <f>IF('S. Listesi'!G34=0," ",'S. Listesi'!G34)</f>
        <v xml:space="preserve"> </v>
      </c>
      <c r="D36" s="261"/>
      <c r="E36" s="262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20" t="str">
        <f t="shared" si="0"/>
        <v xml:space="preserve"> </v>
      </c>
      <c r="AU36" s="20" t="str">
        <f t="shared" si="2"/>
        <v/>
      </c>
    </row>
    <row r="37" spans="1:47" ht="9.9499999999999993" customHeight="1">
      <c r="A37" s="40" t="str">
        <f>'S. Listesi'!E35</f>
        <v xml:space="preserve"> </v>
      </c>
      <c r="B37" s="41" t="str">
        <f>IF('S. Listesi'!F35=0," ",'S. Listesi'!F35)</f>
        <v xml:space="preserve"> </v>
      </c>
      <c r="C37" s="260" t="str">
        <f>IF('S. Listesi'!G35=0," ",'S. Listesi'!G35)</f>
        <v xml:space="preserve"> </v>
      </c>
      <c r="D37" s="261"/>
      <c r="E37" s="262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20" t="str">
        <f t="shared" si="0"/>
        <v xml:space="preserve"> </v>
      </c>
      <c r="AU37" s="20" t="str">
        <f t="shared" si="2"/>
        <v/>
      </c>
    </row>
    <row r="38" spans="1:47" ht="9.9499999999999993" customHeight="1">
      <c r="A38" s="40" t="str">
        <f>'S. Listesi'!E36</f>
        <v xml:space="preserve"> </v>
      </c>
      <c r="B38" s="41" t="str">
        <f>IF('S. Listesi'!F36=0," ",'S. Listesi'!F36)</f>
        <v xml:space="preserve"> </v>
      </c>
      <c r="C38" s="260" t="str">
        <f>IF('S. Listesi'!G36=0," ",'S. Listesi'!G36)</f>
        <v xml:space="preserve"> </v>
      </c>
      <c r="D38" s="261"/>
      <c r="E38" s="262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20" t="str">
        <f t="shared" si="0"/>
        <v xml:space="preserve"> </v>
      </c>
      <c r="AU38" s="20" t="str">
        <f t="shared" si="2"/>
        <v/>
      </c>
    </row>
    <row r="39" spans="1:47" ht="9.9499999999999993" customHeight="1">
      <c r="A39" s="40" t="str">
        <f>'S. Listesi'!E37</f>
        <v xml:space="preserve"> </v>
      </c>
      <c r="B39" s="41" t="str">
        <f>IF('S. Listesi'!F37=0," ",'S. Listesi'!F37)</f>
        <v xml:space="preserve"> </v>
      </c>
      <c r="C39" s="260" t="str">
        <f>IF('S. Listesi'!G37=0," ",'S. Listesi'!G37)</f>
        <v xml:space="preserve"> </v>
      </c>
      <c r="D39" s="261"/>
      <c r="E39" s="262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20" t="str">
        <f t="shared" si="0"/>
        <v xml:space="preserve"> </v>
      </c>
      <c r="AU39" s="20" t="str">
        <f t="shared" si="2"/>
        <v/>
      </c>
    </row>
    <row r="40" spans="1:47" ht="9.9499999999999993" customHeight="1">
      <c r="A40" s="40" t="str">
        <f>'S. Listesi'!E38</f>
        <v xml:space="preserve"> </v>
      </c>
      <c r="B40" s="41" t="str">
        <f>IF('S. Listesi'!F38=0," ",'S. Listesi'!F38)</f>
        <v xml:space="preserve"> </v>
      </c>
      <c r="C40" s="260" t="str">
        <f>IF('S. Listesi'!G38=0," ",'S. Listesi'!G38)</f>
        <v xml:space="preserve"> </v>
      </c>
      <c r="D40" s="261"/>
      <c r="E40" s="262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20" t="str">
        <f t="shared" si="0"/>
        <v xml:space="preserve"> </v>
      </c>
      <c r="AU40" s="20" t="str">
        <f t="shared" si="2"/>
        <v/>
      </c>
    </row>
    <row r="41" spans="1:47" ht="9.9499999999999993" customHeight="1">
      <c r="A41" s="40" t="str">
        <f>'S. Listesi'!E39</f>
        <v xml:space="preserve"> </v>
      </c>
      <c r="B41" s="41" t="str">
        <f>IF('S. Listesi'!F39=0," ",'S. Listesi'!F39)</f>
        <v xml:space="preserve"> </v>
      </c>
      <c r="C41" s="260" t="str">
        <f>IF('S. Listesi'!G39=0," ",'S. Listesi'!G39)</f>
        <v xml:space="preserve"> </v>
      </c>
      <c r="D41" s="261"/>
      <c r="E41" s="262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20" t="str">
        <f t="shared" si="0"/>
        <v xml:space="preserve"> </v>
      </c>
      <c r="AU41" s="20" t="str">
        <f t="shared" si="2"/>
        <v/>
      </c>
    </row>
    <row r="42" spans="1:47" ht="9.9499999999999993" customHeight="1">
      <c r="A42" s="40" t="str">
        <f>'S. Listesi'!E40</f>
        <v xml:space="preserve"> </v>
      </c>
      <c r="B42" s="41" t="str">
        <f>IF('S. Listesi'!F40=0," ",'S. Listesi'!F40)</f>
        <v xml:space="preserve"> </v>
      </c>
      <c r="C42" s="260" t="str">
        <f>IF('S. Listesi'!G40=0," ",'S. Listesi'!G40)</f>
        <v xml:space="preserve"> </v>
      </c>
      <c r="D42" s="261"/>
      <c r="E42" s="262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20" t="str">
        <f t="shared" si="0"/>
        <v xml:space="preserve"> </v>
      </c>
      <c r="AU42" s="20" t="str">
        <f t="shared" si="2"/>
        <v/>
      </c>
    </row>
    <row r="43" spans="1:47" ht="9.9499999999999993" customHeight="1">
      <c r="A43" s="40" t="str">
        <f>'S. Listesi'!E41</f>
        <v xml:space="preserve"> </v>
      </c>
      <c r="B43" s="41" t="str">
        <f>IF('S. Listesi'!F41=0," ",'S. Listesi'!F41)</f>
        <v xml:space="preserve"> </v>
      </c>
      <c r="C43" s="260" t="str">
        <f>IF('S. Listesi'!G41=0," ",'S. Listesi'!G41)</f>
        <v xml:space="preserve"> </v>
      </c>
      <c r="D43" s="261"/>
      <c r="E43" s="262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20" t="str">
        <f t="shared" si="0"/>
        <v xml:space="preserve"> </v>
      </c>
      <c r="AU43" s="20" t="str">
        <f t="shared" si="2"/>
        <v/>
      </c>
    </row>
    <row r="44" spans="1:47" ht="9.9499999999999993" customHeight="1">
      <c r="A44" s="40" t="str">
        <f>'S. Listesi'!E42</f>
        <v xml:space="preserve"> </v>
      </c>
      <c r="B44" s="41" t="str">
        <f>IF('S. Listesi'!F42=0," ",'S. Listesi'!F42)</f>
        <v xml:space="preserve"> </v>
      </c>
      <c r="C44" s="260" t="str">
        <f>IF('S. Listesi'!G42=0," ",'S. Listesi'!G42)</f>
        <v xml:space="preserve"> </v>
      </c>
      <c r="D44" s="261"/>
      <c r="E44" s="262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20" t="str">
        <f t="shared" si="0"/>
        <v xml:space="preserve"> </v>
      </c>
      <c r="AU44" s="20" t="str">
        <f t="shared" si="2"/>
        <v/>
      </c>
    </row>
    <row r="45" spans="1:47" ht="9.9499999999999993" customHeight="1">
      <c r="A45" s="40" t="str">
        <f>'S. Listesi'!E43</f>
        <v xml:space="preserve"> </v>
      </c>
      <c r="B45" s="41" t="str">
        <f>IF('S. Listesi'!F43=0," ",'S. Listesi'!F43)</f>
        <v xml:space="preserve"> </v>
      </c>
      <c r="C45" s="260" t="str">
        <f>IF('S. Listesi'!G43=0," ",'S. Listesi'!G43)</f>
        <v xml:space="preserve"> </v>
      </c>
      <c r="D45" s="261"/>
      <c r="E45" s="262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20" t="str">
        <f t="shared" si="0"/>
        <v xml:space="preserve"> </v>
      </c>
      <c r="AU45" s="20" t="str">
        <f t="shared" si="2"/>
        <v/>
      </c>
    </row>
    <row r="46" spans="1:47" ht="9.9499999999999993" customHeight="1">
      <c r="A46" s="40" t="str">
        <f>'S. Listesi'!E44</f>
        <v xml:space="preserve"> </v>
      </c>
      <c r="B46" s="41" t="str">
        <f>IF('S. Listesi'!F44=0," ",'S. Listesi'!F44)</f>
        <v xml:space="preserve"> </v>
      </c>
      <c r="C46" s="260" t="str">
        <f>IF('S. Listesi'!G44=0," ",'S. Listesi'!G44)</f>
        <v xml:space="preserve"> </v>
      </c>
      <c r="D46" s="261"/>
      <c r="E46" s="262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20" t="str">
        <f t="shared" si="0"/>
        <v xml:space="preserve"> </v>
      </c>
      <c r="AU46" s="20" t="str">
        <f t="shared" si="2"/>
        <v/>
      </c>
    </row>
    <row r="47" spans="1:47" ht="9.9499999999999993" customHeight="1">
      <c r="A47" s="40" t="str">
        <f>'S. Listesi'!E45</f>
        <v xml:space="preserve"> </v>
      </c>
      <c r="B47" s="41" t="str">
        <f>IF('S. Listesi'!F45=0," ",'S. Listesi'!F45)</f>
        <v xml:space="preserve"> </v>
      </c>
      <c r="C47" s="260" t="str">
        <f>IF('S. Listesi'!G45=0," ",'S. Listesi'!G45)</f>
        <v xml:space="preserve"> </v>
      </c>
      <c r="D47" s="261"/>
      <c r="E47" s="262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20" t="str">
        <f t="shared" si="0"/>
        <v xml:space="preserve"> </v>
      </c>
      <c r="AU47" s="20" t="str">
        <f t="shared" si="2"/>
        <v/>
      </c>
    </row>
    <row r="48" spans="1:47" ht="9.9499999999999993" customHeight="1">
      <c r="A48" s="40" t="str">
        <f>'S. Listesi'!E46</f>
        <v xml:space="preserve"> </v>
      </c>
      <c r="B48" s="41" t="str">
        <f>IF('S. Listesi'!F46=0," ",'S. Listesi'!F46)</f>
        <v xml:space="preserve"> </v>
      </c>
      <c r="C48" s="260" t="str">
        <f>IF('S. Listesi'!G46=0," ",'S. Listesi'!G46)</f>
        <v xml:space="preserve"> </v>
      </c>
      <c r="D48" s="261"/>
      <c r="E48" s="262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20" t="str">
        <f t="shared" si="0"/>
        <v xml:space="preserve"> </v>
      </c>
      <c r="AU48" s="20" t="str">
        <f t="shared" si="2"/>
        <v/>
      </c>
    </row>
    <row r="49" spans="1:47" ht="9.9499999999999993" customHeight="1">
      <c r="A49" s="40" t="str">
        <f>'S. Listesi'!E47</f>
        <v xml:space="preserve"> </v>
      </c>
      <c r="B49" s="41" t="str">
        <f>IF('S. Listesi'!F47=0," ",'S. Listesi'!F47)</f>
        <v xml:space="preserve"> </v>
      </c>
      <c r="C49" s="260" t="str">
        <f>IF('S. Listesi'!G47=0," ",'S. Listesi'!G47)</f>
        <v xml:space="preserve"> </v>
      </c>
      <c r="D49" s="261"/>
      <c r="E49" s="262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20" t="str">
        <f t="shared" si="0"/>
        <v xml:space="preserve"> </v>
      </c>
      <c r="AU49" s="20" t="str">
        <f t="shared" si="2"/>
        <v/>
      </c>
    </row>
    <row r="50" spans="1:47" ht="9.9499999999999993" customHeight="1">
      <c r="A50" s="40" t="str">
        <f>'S. Listesi'!E48</f>
        <v xml:space="preserve"> </v>
      </c>
      <c r="B50" s="41" t="str">
        <f>IF('S. Listesi'!F48=0," ",'S. Listesi'!F48)</f>
        <v xml:space="preserve"> </v>
      </c>
      <c r="C50" s="260" t="str">
        <f>IF('S. Listesi'!G48=0," ",'S. Listesi'!G48)</f>
        <v xml:space="preserve"> </v>
      </c>
      <c r="D50" s="261"/>
      <c r="E50" s="262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20" t="str">
        <f t="shared" si="0"/>
        <v xml:space="preserve"> </v>
      </c>
      <c r="AU50" s="20" t="str">
        <f t="shared" si="2"/>
        <v/>
      </c>
    </row>
    <row r="51" spans="1:47" ht="9.9499999999999993" customHeight="1">
      <c r="A51" s="40" t="str">
        <f>'S. Listesi'!E49</f>
        <v xml:space="preserve"> </v>
      </c>
      <c r="B51" s="41" t="str">
        <f>IF('S. Listesi'!F49=0," ",'S. Listesi'!F49)</f>
        <v xml:space="preserve"> </v>
      </c>
      <c r="C51" s="260" t="str">
        <f>IF('S. Listesi'!G49=0," ",'S. Listesi'!G49)</f>
        <v xml:space="preserve"> </v>
      </c>
      <c r="D51" s="261"/>
      <c r="E51" s="262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20" t="str">
        <f t="shared" si="0"/>
        <v xml:space="preserve"> </v>
      </c>
      <c r="AU51" s="20" t="str">
        <f t="shared" si="2"/>
        <v/>
      </c>
    </row>
    <row r="52" spans="1:47" ht="9.9499999999999993" customHeight="1">
      <c r="A52" s="40" t="str">
        <f>'S. Listesi'!E50</f>
        <v xml:space="preserve"> </v>
      </c>
      <c r="B52" s="41" t="str">
        <f>IF('S. Listesi'!F50=0," ",'S. Listesi'!F50)</f>
        <v xml:space="preserve"> </v>
      </c>
      <c r="C52" s="260" t="str">
        <f>IF('S. Listesi'!G50=0," ",'S. Listesi'!G50)</f>
        <v xml:space="preserve"> </v>
      </c>
      <c r="D52" s="261"/>
      <c r="E52" s="262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20" t="str">
        <f t="shared" si="0"/>
        <v xml:space="preserve"> </v>
      </c>
      <c r="AU52" s="20" t="str">
        <f t="shared" si="2"/>
        <v/>
      </c>
    </row>
    <row r="53" spans="1:47" ht="9.9499999999999993" customHeight="1">
      <c r="A53" s="40" t="str">
        <f>'S. Listesi'!E51</f>
        <v xml:space="preserve"> </v>
      </c>
      <c r="B53" s="41" t="str">
        <f>IF('S. Listesi'!F51=0," ",'S. Listesi'!F51)</f>
        <v xml:space="preserve"> </v>
      </c>
      <c r="C53" s="260" t="str">
        <f>IF('S. Listesi'!G51=0," ",'S. Listesi'!G51)</f>
        <v xml:space="preserve"> </v>
      </c>
      <c r="D53" s="261"/>
      <c r="E53" s="262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20" t="str">
        <f t="shared" si="0"/>
        <v xml:space="preserve"> </v>
      </c>
      <c r="AU53" s="20" t="str">
        <f t="shared" si="2"/>
        <v/>
      </c>
    </row>
    <row r="54" spans="1:47" ht="9.9499999999999993" customHeight="1">
      <c r="A54" s="40" t="str">
        <f>'S. Listesi'!E52</f>
        <v xml:space="preserve"> </v>
      </c>
      <c r="B54" s="41" t="str">
        <f>IF('S. Listesi'!F52=0," ",'S. Listesi'!F52)</f>
        <v xml:space="preserve"> </v>
      </c>
      <c r="C54" s="260" t="str">
        <f>IF('S. Listesi'!G52=0," ",'S. Listesi'!G52)</f>
        <v xml:space="preserve"> </v>
      </c>
      <c r="D54" s="261"/>
      <c r="E54" s="262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20" t="str">
        <f t="shared" si="0"/>
        <v xml:space="preserve"> </v>
      </c>
      <c r="AU54" s="20" t="str">
        <f t="shared" si="2"/>
        <v/>
      </c>
    </row>
    <row r="55" spans="1:47" ht="9.9499999999999993" customHeight="1">
      <c r="A55" s="40" t="str">
        <f>'S. Listesi'!E53</f>
        <v xml:space="preserve"> </v>
      </c>
      <c r="B55" s="41" t="str">
        <f>IF('S. Listesi'!F53=0," ",'S. Listesi'!F53)</f>
        <v xml:space="preserve"> </v>
      </c>
      <c r="C55" s="260" t="str">
        <f>IF('S. Listesi'!G53=0," ",'S. Listesi'!G53)</f>
        <v xml:space="preserve"> </v>
      </c>
      <c r="D55" s="261"/>
      <c r="E55" s="262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20" t="str">
        <f t="shared" si="0"/>
        <v xml:space="preserve"> </v>
      </c>
      <c r="AU55" s="20" t="str">
        <f t="shared" si="2"/>
        <v/>
      </c>
    </row>
    <row r="56" spans="1:47" ht="39.75" customHeight="1">
      <c r="A56" s="263" t="s">
        <v>20</v>
      </c>
      <c r="B56" s="264"/>
      <c r="C56" s="264"/>
      <c r="D56" s="264"/>
      <c r="E56" s="265"/>
      <c r="F56" s="18" t="str">
        <f>F5</f>
        <v xml:space="preserve"> </v>
      </c>
      <c r="G56" s="18" t="str">
        <f t="shared" ref="G56:AS56" si="3">G5</f>
        <v xml:space="preserve"> </v>
      </c>
      <c r="H56" s="18" t="str">
        <f t="shared" si="3"/>
        <v xml:space="preserve"> </v>
      </c>
      <c r="I56" s="18" t="str">
        <f t="shared" si="3"/>
        <v xml:space="preserve"> </v>
      </c>
      <c r="J56" s="18" t="str">
        <f t="shared" si="3"/>
        <v xml:space="preserve"> </v>
      </c>
      <c r="K56" s="18" t="str">
        <f t="shared" si="3"/>
        <v xml:space="preserve"> </v>
      </c>
      <c r="L56" s="18" t="str">
        <f t="shared" si="3"/>
        <v xml:space="preserve"> </v>
      </c>
      <c r="M56" s="18" t="str">
        <f t="shared" si="3"/>
        <v xml:space="preserve"> </v>
      </c>
      <c r="N56" s="18" t="str">
        <f t="shared" si="3"/>
        <v xml:space="preserve"> </v>
      </c>
      <c r="O56" s="18" t="str">
        <f t="shared" si="3"/>
        <v xml:space="preserve"> </v>
      </c>
      <c r="P56" s="18" t="str">
        <f t="shared" si="3"/>
        <v xml:space="preserve"> </v>
      </c>
      <c r="Q56" s="18" t="str">
        <f t="shared" si="3"/>
        <v xml:space="preserve"> </v>
      </c>
      <c r="R56" s="18" t="str">
        <f t="shared" si="3"/>
        <v xml:space="preserve"> </v>
      </c>
      <c r="S56" s="18" t="str">
        <f t="shared" si="3"/>
        <v xml:space="preserve"> </v>
      </c>
      <c r="T56" s="18" t="str">
        <f t="shared" si="3"/>
        <v xml:space="preserve"> </v>
      </c>
      <c r="U56" s="18" t="str">
        <f t="shared" si="3"/>
        <v xml:space="preserve"> </v>
      </c>
      <c r="V56" s="18" t="str">
        <f t="shared" si="3"/>
        <v xml:space="preserve"> </v>
      </c>
      <c r="W56" s="18" t="str">
        <f t="shared" si="3"/>
        <v xml:space="preserve"> </v>
      </c>
      <c r="X56" s="18" t="str">
        <f t="shared" si="3"/>
        <v xml:space="preserve"> </v>
      </c>
      <c r="Y56" s="18" t="str">
        <f t="shared" si="3"/>
        <v xml:space="preserve"> </v>
      </c>
      <c r="Z56" s="18" t="str">
        <f t="shared" si="3"/>
        <v xml:space="preserve"> </v>
      </c>
      <c r="AA56" s="18" t="str">
        <f t="shared" si="3"/>
        <v xml:space="preserve"> </v>
      </c>
      <c r="AB56" s="18" t="str">
        <f t="shared" si="3"/>
        <v xml:space="preserve"> </v>
      </c>
      <c r="AC56" s="18" t="str">
        <f t="shared" si="3"/>
        <v xml:space="preserve"> </v>
      </c>
      <c r="AD56" s="18" t="str">
        <f t="shared" si="3"/>
        <v xml:space="preserve"> </v>
      </c>
      <c r="AE56" s="18" t="str">
        <f t="shared" si="3"/>
        <v xml:space="preserve"> </v>
      </c>
      <c r="AF56" s="18" t="str">
        <f t="shared" si="3"/>
        <v xml:space="preserve"> </v>
      </c>
      <c r="AG56" s="18" t="str">
        <f t="shared" si="3"/>
        <v xml:space="preserve"> </v>
      </c>
      <c r="AH56" s="18" t="str">
        <f t="shared" si="3"/>
        <v xml:space="preserve"> </v>
      </c>
      <c r="AI56" s="18" t="str">
        <f t="shared" si="3"/>
        <v xml:space="preserve"> </v>
      </c>
      <c r="AJ56" s="18" t="str">
        <f t="shared" si="3"/>
        <v xml:space="preserve"> </v>
      </c>
      <c r="AK56" s="18" t="str">
        <f t="shared" si="3"/>
        <v xml:space="preserve"> </v>
      </c>
      <c r="AL56" s="18" t="str">
        <f t="shared" si="3"/>
        <v xml:space="preserve"> </v>
      </c>
      <c r="AM56" s="18" t="str">
        <f t="shared" si="3"/>
        <v xml:space="preserve"> </v>
      </c>
      <c r="AN56" s="18" t="str">
        <f t="shared" si="3"/>
        <v xml:space="preserve"> </v>
      </c>
      <c r="AO56" s="18" t="str">
        <f t="shared" si="3"/>
        <v xml:space="preserve"> </v>
      </c>
      <c r="AP56" s="18" t="str">
        <f t="shared" si="3"/>
        <v xml:space="preserve"> </v>
      </c>
      <c r="AQ56" s="18" t="str">
        <f t="shared" si="3"/>
        <v xml:space="preserve"> </v>
      </c>
      <c r="AR56" s="18" t="str">
        <f t="shared" si="3"/>
        <v xml:space="preserve"> </v>
      </c>
      <c r="AS56" s="18" t="str">
        <f t="shared" si="3"/>
        <v xml:space="preserve"> </v>
      </c>
      <c r="AT56" s="15"/>
      <c r="AU56" s="15"/>
    </row>
    <row r="57" spans="1:47" ht="19.5" customHeight="1">
      <c r="A57" s="300" t="s">
        <v>30</v>
      </c>
      <c r="B57" s="300"/>
      <c r="C57" s="300"/>
      <c r="D57" s="300"/>
      <c r="E57" s="300"/>
      <c r="F57" s="5" t="str">
        <f t="shared" ref="F57:AS57" si="4">IF(COUNTBLANK(F6:F55)=ROWS(F6:F55)," ",SUM(F6:F55))</f>
        <v xml:space="preserve"> </v>
      </c>
      <c r="G57" s="5" t="str">
        <f t="shared" si="4"/>
        <v xml:space="preserve"> </v>
      </c>
      <c r="H57" s="5" t="str">
        <f t="shared" si="4"/>
        <v xml:space="preserve"> </v>
      </c>
      <c r="I57" s="5" t="str">
        <f t="shared" si="4"/>
        <v xml:space="preserve"> </v>
      </c>
      <c r="J57" s="5" t="str">
        <f t="shared" si="4"/>
        <v xml:space="preserve"> </v>
      </c>
      <c r="K57" s="5" t="str">
        <f t="shared" si="4"/>
        <v xml:space="preserve"> </v>
      </c>
      <c r="L57" s="5" t="str">
        <f t="shared" si="4"/>
        <v xml:space="preserve"> </v>
      </c>
      <c r="M57" s="5" t="str">
        <f t="shared" si="4"/>
        <v xml:space="preserve"> </v>
      </c>
      <c r="N57" s="5" t="str">
        <f t="shared" si="4"/>
        <v xml:space="preserve"> </v>
      </c>
      <c r="O57" s="5" t="str">
        <f t="shared" si="4"/>
        <v xml:space="preserve"> </v>
      </c>
      <c r="P57" s="5" t="str">
        <f t="shared" si="4"/>
        <v xml:space="preserve"> </v>
      </c>
      <c r="Q57" s="5" t="str">
        <f t="shared" si="4"/>
        <v xml:space="preserve"> </v>
      </c>
      <c r="R57" s="5" t="str">
        <f t="shared" si="4"/>
        <v xml:space="preserve"> </v>
      </c>
      <c r="S57" s="5" t="str">
        <f t="shared" si="4"/>
        <v xml:space="preserve"> </v>
      </c>
      <c r="T57" s="5" t="str">
        <f t="shared" si="4"/>
        <v xml:space="preserve"> </v>
      </c>
      <c r="U57" s="5" t="str">
        <f t="shared" si="4"/>
        <v xml:space="preserve"> </v>
      </c>
      <c r="V57" s="5" t="str">
        <f t="shared" si="4"/>
        <v xml:space="preserve"> </v>
      </c>
      <c r="W57" s="5" t="str">
        <f t="shared" si="4"/>
        <v xml:space="preserve"> </v>
      </c>
      <c r="X57" s="5" t="str">
        <f t="shared" si="4"/>
        <v xml:space="preserve"> </v>
      </c>
      <c r="Y57" s="5" t="str">
        <f t="shared" si="4"/>
        <v xml:space="preserve"> </v>
      </c>
      <c r="Z57" s="5" t="str">
        <f t="shared" si="4"/>
        <v xml:space="preserve"> </v>
      </c>
      <c r="AA57" s="5" t="str">
        <f t="shared" si="4"/>
        <v xml:space="preserve"> </v>
      </c>
      <c r="AB57" s="5" t="str">
        <f t="shared" si="4"/>
        <v xml:space="preserve"> </v>
      </c>
      <c r="AC57" s="5" t="str">
        <f t="shared" si="4"/>
        <v xml:space="preserve"> </v>
      </c>
      <c r="AD57" s="5" t="str">
        <f t="shared" si="4"/>
        <v xml:space="preserve"> </v>
      </c>
      <c r="AE57" s="5" t="str">
        <f t="shared" si="4"/>
        <v xml:space="preserve"> </v>
      </c>
      <c r="AF57" s="5" t="str">
        <f t="shared" si="4"/>
        <v xml:space="preserve"> </v>
      </c>
      <c r="AG57" s="5" t="str">
        <f t="shared" si="4"/>
        <v xml:space="preserve"> </v>
      </c>
      <c r="AH57" s="5" t="str">
        <f t="shared" si="4"/>
        <v xml:space="preserve"> </v>
      </c>
      <c r="AI57" s="5" t="str">
        <f t="shared" si="4"/>
        <v xml:space="preserve"> </v>
      </c>
      <c r="AJ57" s="5" t="str">
        <f t="shared" si="4"/>
        <v xml:space="preserve"> </v>
      </c>
      <c r="AK57" s="5" t="str">
        <f t="shared" si="4"/>
        <v xml:space="preserve"> </v>
      </c>
      <c r="AL57" s="5" t="str">
        <f t="shared" si="4"/>
        <v xml:space="preserve"> </v>
      </c>
      <c r="AM57" s="5" t="str">
        <f t="shared" si="4"/>
        <v xml:space="preserve"> </v>
      </c>
      <c r="AN57" s="5" t="str">
        <f t="shared" si="4"/>
        <v xml:space="preserve"> </v>
      </c>
      <c r="AO57" s="5" t="str">
        <f t="shared" si="4"/>
        <v xml:space="preserve"> </v>
      </c>
      <c r="AP57" s="5" t="str">
        <f t="shared" si="4"/>
        <v xml:space="preserve"> </v>
      </c>
      <c r="AQ57" s="5" t="str">
        <f t="shared" si="4"/>
        <v xml:space="preserve"> </v>
      </c>
      <c r="AR57" s="5" t="str">
        <f t="shared" si="4"/>
        <v xml:space="preserve"> </v>
      </c>
      <c r="AS57" s="5" t="str">
        <f t="shared" si="4"/>
        <v xml:space="preserve"> </v>
      </c>
      <c r="AT57" s="8"/>
      <c r="AU57" s="6"/>
    </row>
    <row r="58" spans="1:47" ht="24.75" customHeight="1">
      <c r="A58" s="266" t="s">
        <v>43</v>
      </c>
      <c r="B58" s="266"/>
      <c r="C58" s="266"/>
      <c r="D58" s="266"/>
      <c r="E58" s="266"/>
      <c r="F58" s="52" t="str">
        <f t="shared" ref="F58:AS58" si="5">IF(COUNTBLANK(F6:F55)=ROWS(F6:F55)," ",AVERAGE(F6:F55))</f>
        <v xml:space="preserve"> </v>
      </c>
      <c r="G58" s="52" t="str">
        <f t="shared" si="5"/>
        <v xml:space="preserve"> </v>
      </c>
      <c r="H58" s="52" t="str">
        <f t="shared" si="5"/>
        <v xml:space="preserve"> </v>
      </c>
      <c r="I58" s="52" t="str">
        <f t="shared" si="5"/>
        <v xml:space="preserve"> </v>
      </c>
      <c r="J58" s="52" t="str">
        <f t="shared" si="5"/>
        <v xml:space="preserve"> </v>
      </c>
      <c r="K58" s="52" t="str">
        <f t="shared" si="5"/>
        <v xml:space="preserve"> </v>
      </c>
      <c r="L58" s="52" t="str">
        <f t="shared" si="5"/>
        <v xml:space="preserve"> </v>
      </c>
      <c r="M58" s="52" t="str">
        <f t="shared" si="5"/>
        <v xml:space="preserve"> </v>
      </c>
      <c r="N58" s="52" t="str">
        <f t="shared" si="5"/>
        <v xml:space="preserve"> </v>
      </c>
      <c r="O58" s="52" t="str">
        <f t="shared" si="5"/>
        <v xml:space="preserve"> </v>
      </c>
      <c r="P58" s="52" t="str">
        <f t="shared" si="5"/>
        <v xml:space="preserve"> </v>
      </c>
      <c r="Q58" s="52" t="str">
        <f t="shared" si="5"/>
        <v xml:space="preserve"> </v>
      </c>
      <c r="R58" s="52" t="str">
        <f t="shared" si="5"/>
        <v xml:space="preserve"> </v>
      </c>
      <c r="S58" s="52" t="str">
        <f t="shared" si="5"/>
        <v xml:space="preserve"> </v>
      </c>
      <c r="T58" s="52" t="str">
        <f t="shared" si="5"/>
        <v xml:space="preserve"> </v>
      </c>
      <c r="U58" s="52" t="str">
        <f t="shared" si="5"/>
        <v xml:space="preserve"> </v>
      </c>
      <c r="V58" s="52" t="str">
        <f t="shared" si="5"/>
        <v xml:space="preserve"> </v>
      </c>
      <c r="W58" s="52" t="str">
        <f t="shared" si="5"/>
        <v xml:space="preserve"> </v>
      </c>
      <c r="X58" s="52" t="str">
        <f t="shared" si="5"/>
        <v xml:space="preserve"> </v>
      </c>
      <c r="Y58" s="52" t="str">
        <f t="shared" si="5"/>
        <v xml:space="preserve"> </v>
      </c>
      <c r="Z58" s="52" t="str">
        <f t="shared" si="5"/>
        <v xml:space="preserve"> </v>
      </c>
      <c r="AA58" s="52" t="str">
        <f t="shared" si="5"/>
        <v xml:space="preserve"> </v>
      </c>
      <c r="AB58" s="52" t="str">
        <f t="shared" si="5"/>
        <v xml:space="preserve"> </v>
      </c>
      <c r="AC58" s="52" t="str">
        <f t="shared" si="5"/>
        <v xml:space="preserve"> </v>
      </c>
      <c r="AD58" s="52" t="str">
        <f t="shared" si="5"/>
        <v xml:space="preserve"> </v>
      </c>
      <c r="AE58" s="52" t="str">
        <f t="shared" si="5"/>
        <v xml:space="preserve"> </v>
      </c>
      <c r="AF58" s="52" t="str">
        <f t="shared" si="5"/>
        <v xml:space="preserve"> </v>
      </c>
      <c r="AG58" s="52" t="str">
        <f t="shared" si="5"/>
        <v xml:space="preserve"> </v>
      </c>
      <c r="AH58" s="52" t="str">
        <f t="shared" si="5"/>
        <v xml:space="preserve"> </v>
      </c>
      <c r="AI58" s="52" t="str">
        <f t="shared" si="5"/>
        <v xml:space="preserve"> </v>
      </c>
      <c r="AJ58" s="52" t="str">
        <f t="shared" si="5"/>
        <v xml:space="preserve"> </v>
      </c>
      <c r="AK58" s="52" t="str">
        <f t="shared" si="5"/>
        <v xml:space="preserve"> </v>
      </c>
      <c r="AL58" s="52" t="str">
        <f t="shared" si="5"/>
        <v xml:space="preserve"> </v>
      </c>
      <c r="AM58" s="52" t="str">
        <f t="shared" si="5"/>
        <v xml:space="preserve"> </v>
      </c>
      <c r="AN58" s="52" t="str">
        <f t="shared" si="5"/>
        <v xml:space="preserve"> </v>
      </c>
      <c r="AO58" s="52" t="str">
        <f t="shared" si="5"/>
        <v xml:space="preserve"> </v>
      </c>
      <c r="AP58" s="52" t="str">
        <f t="shared" si="5"/>
        <v xml:space="preserve"> </v>
      </c>
      <c r="AQ58" s="52" t="str">
        <f t="shared" si="5"/>
        <v xml:space="preserve"> </v>
      </c>
      <c r="AR58" s="52" t="str">
        <f t="shared" si="5"/>
        <v xml:space="preserve"> </v>
      </c>
      <c r="AS58" s="52" t="str">
        <f t="shared" si="5"/>
        <v xml:space="preserve"> </v>
      </c>
      <c r="AT58" s="9" t="str">
        <f>IF(COUNTIF(AT6:AT55," ")=ROWS(AT6:AT55)," ",AVERAGE(AT6:AT55))</f>
        <v xml:space="preserve"> </v>
      </c>
      <c r="AU58" s="9" t="e">
        <f>IF(COUNTIF(AU6:AU55," ")=ROWS(AU6:AU55)," ",AVERAGE(AU6:AU55))</f>
        <v>#DIV/0!</v>
      </c>
    </row>
    <row r="59" spans="1:47" ht="21" customHeight="1">
      <c r="A59" s="266" t="s">
        <v>32</v>
      </c>
      <c r="B59" s="266"/>
      <c r="C59" s="266"/>
      <c r="D59" s="266"/>
      <c r="E59" s="266"/>
      <c r="F59" s="53" t="str">
        <f t="shared" ref="F59:AS59" si="6">IF(COUNTBLANK(F6:F55)=ROWS(F6:F55)," ",IF(COUNTIF(F6:F55,F4)=0,"YOK",COUNTIF(F6:F55,F4)))</f>
        <v xml:space="preserve"> </v>
      </c>
      <c r="G59" s="53" t="str">
        <f t="shared" si="6"/>
        <v xml:space="preserve"> </v>
      </c>
      <c r="H59" s="53" t="str">
        <f t="shared" si="6"/>
        <v xml:space="preserve"> </v>
      </c>
      <c r="I59" s="53" t="str">
        <f t="shared" si="6"/>
        <v xml:space="preserve"> </v>
      </c>
      <c r="J59" s="53" t="str">
        <f t="shared" si="6"/>
        <v xml:space="preserve"> </v>
      </c>
      <c r="K59" s="53" t="str">
        <f t="shared" si="6"/>
        <v xml:space="preserve"> </v>
      </c>
      <c r="L59" s="53" t="str">
        <f t="shared" si="6"/>
        <v xml:space="preserve"> </v>
      </c>
      <c r="M59" s="53" t="str">
        <f t="shared" si="6"/>
        <v xml:space="preserve"> </v>
      </c>
      <c r="N59" s="53" t="str">
        <f t="shared" si="6"/>
        <v xml:space="preserve"> </v>
      </c>
      <c r="O59" s="53" t="str">
        <f t="shared" si="6"/>
        <v xml:space="preserve"> </v>
      </c>
      <c r="P59" s="53" t="str">
        <f t="shared" si="6"/>
        <v xml:space="preserve"> </v>
      </c>
      <c r="Q59" s="53" t="str">
        <f t="shared" si="6"/>
        <v xml:space="preserve"> </v>
      </c>
      <c r="R59" s="53" t="str">
        <f t="shared" si="6"/>
        <v xml:space="preserve"> </v>
      </c>
      <c r="S59" s="53" t="str">
        <f t="shared" si="6"/>
        <v xml:space="preserve"> </v>
      </c>
      <c r="T59" s="53" t="str">
        <f t="shared" si="6"/>
        <v xml:space="preserve"> </v>
      </c>
      <c r="U59" s="53" t="str">
        <f t="shared" si="6"/>
        <v xml:space="preserve"> </v>
      </c>
      <c r="V59" s="53" t="str">
        <f t="shared" si="6"/>
        <v xml:space="preserve"> </v>
      </c>
      <c r="W59" s="53" t="str">
        <f t="shared" si="6"/>
        <v xml:space="preserve"> </v>
      </c>
      <c r="X59" s="53" t="str">
        <f t="shared" si="6"/>
        <v xml:space="preserve"> </v>
      </c>
      <c r="Y59" s="53" t="str">
        <f t="shared" si="6"/>
        <v xml:space="preserve"> </v>
      </c>
      <c r="Z59" s="53" t="str">
        <f t="shared" si="6"/>
        <v xml:space="preserve"> </v>
      </c>
      <c r="AA59" s="53" t="str">
        <f t="shared" si="6"/>
        <v xml:space="preserve"> </v>
      </c>
      <c r="AB59" s="53" t="str">
        <f t="shared" si="6"/>
        <v xml:space="preserve"> </v>
      </c>
      <c r="AC59" s="53" t="str">
        <f t="shared" si="6"/>
        <v xml:space="preserve"> </v>
      </c>
      <c r="AD59" s="53" t="str">
        <f t="shared" si="6"/>
        <v xml:space="preserve"> </v>
      </c>
      <c r="AE59" s="53" t="str">
        <f t="shared" si="6"/>
        <v xml:space="preserve"> </v>
      </c>
      <c r="AF59" s="53" t="str">
        <f t="shared" si="6"/>
        <v xml:space="preserve"> </v>
      </c>
      <c r="AG59" s="53" t="str">
        <f t="shared" si="6"/>
        <v xml:space="preserve"> </v>
      </c>
      <c r="AH59" s="53" t="str">
        <f t="shared" si="6"/>
        <v xml:space="preserve"> </v>
      </c>
      <c r="AI59" s="53" t="str">
        <f t="shared" si="6"/>
        <v xml:space="preserve"> </v>
      </c>
      <c r="AJ59" s="53" t="str">
        <f t="shared" si="6"/>
        <v xml:space="preserve"> </v>
      </c>
      <c r="AK59" s="53" t="str">
        <f t="shared" si="6"/>
        <v xml:space="preserve"> </v>
      </c>
      <c r="AL59" s="53" t="str">
        <f t="shared" si="6"/>
        <v xml:space="preserve"> </v>
      </c>
      <c r="AM59" s="53" t="str">
        <f t="shared" si="6"/>
        <v xml:space="preserve"> </v>
      </c>
      <c r="AN59" s="53" t="str">
        <f t="shared" si="6"/>
        <v xml:space="preserve"> </v>
      </c>
      <c r="AO59" s="53" t="str">
        <f t="shared" si="6"/>
        <v xml:space="preserve"> </v>
      </c>
      <c r="AP59" s="53" t="str">
        <f t="shared" si="6"/>
        <v xml:space="preserve"> </v>
      </c>
      <c r="AQ59" s="53" t="str">
        <f t="shared" si="6"/>
        <v xml:space="preserve"> </v>
      </c>
      <c r="AR59" s="53" t="str">
        <f t="shared" si="6"/>
        <v xml:space="preserve"> </v>
      </c>
      <c r="AS59" s="53" t="str">
        <f t="shared" si="6"/>
        <v xml:space="preserve"> </v>
      </c>
      <c r="AT59" s="9"/>
      <c r="AU59" s="7"/>
    </row>
    <row r="60" spans="1:47" ht="27.75" customHeight="1">
      <c r="A60" s="266" t="s">
        <v>34</v>
      </c>
      <c r="B60" s="266"/>
      <c r="C60" s="266"/>
      <c r="D60" s="266"/>
      <c r="E60" s="266"/>
      <c r="F60" s="54" t="str">
        <f t="shared" ref="F60:AS60" si="7">IF(COUNTBLANK(F6:F55)=ROWS(F6:F55)," ",IF(F59="YOK",0,100*F59/COUNTA(F6:F55)))</f>
        <v xml:space="preserve"> </v>
      </c>
      <c r="G60" s="54" t="str">
        <f t="shared" si="7"/>
        <v xml:space="preserve"> </v>
      </c>
      <c r="H60" s="54" t="str">
        <f t="shared" si="7"/>
        <v xml:space="preserve"> </v>
      </c>
      <c r="I60" s="54" t="str">
        <f t="shared" si="7"/>
        <v xml:space="preserve"> </v>
      </c>
      <c r="J60" s="54" t="str">
        <f t="shared" si="7"/>
        <v xml:space="preserve"> </v>
      </c>
      <c r="K60" s="54" t="str">
        <f t="shared" si="7"/>
        <v xml:space="preserve"> </v>
      </c>
      <c r="L60" s="54" t="str">
        <f t="shared" si="7"/>
        <v xml:space="preserve"> </v>
      </c>
      <c r="M60" s="54" t="str">
        <f t="shared" si="7"/>
        <v xml:space="preserve"> </v>
      </c>
      <c r="N60" s="54" t="str">
        <f t="shared" si="7"/>
        <v xml:space="preserve"> </v>
      </c>
      <c r="O60" s="54" t="str">
        <f t="shared" si="7"/>
        <v xml:space="preserve"> </v>
      </c>
      <c r="P60" s="54" t="str">
        <f t="shared" si="7"/>
        <v xml:space="preserve"> </v>
      </c>
      <c r="Q60" s="54" t="str">
        <f t="shared" si="7"/>
        <v xml:space="preserve"> </v>
      </c>
      <c r="R60" s="54" t="str">
        <f t="shared" si="7"/>
        <v xml:space="preserve"> </v>
      </c>
      <c r="S60" s="54" t="str">
        <f t="shared" si="7"/>
        <v xml:space="preserve"> </v>
      </c>
      <c r="T60" s="54" t="str">
        <f t="shared" si="7"/>
        <v xml:space="preserve"> </v>
      </c>
      <c r="U60" s="54" t="str">
        <f t="shared" si="7"/>
        <v xml:space="preserve"> </v>
      </c>
      <c r="V60" s="54" t="str">
        <f t="shared" si="7"/>
        <v xml:space="preserve"> </v>
      </c>
      <c r="W60" s="54" t="str">
        <f t="shared" si="7"/>
        <v xml:space="preserve"> </v>
      </c>
      <c r="X60" s="54" t="str">
        <f t="shared" si="7"/>
        <v xml:space="preserve"> </v>
      </c>
      <c r="Y60" s="54" t="str">
        <f t="shared" si="7"/>
        <v xml:space="preserve"> </v>
      </c>
      <c r="Z60" s="54" t="str">
        <f t="shared" si="7"/>
        <v xml:space="preserve"> </v>
      </c>
      <c r="AA60" s="54" t="str">
        <f t="shared" si="7"/>
        <v xml:space="preserve"> </v>
      </c>
      <c r="AB60" s="54" t="str">
        <f t="shared" si="7"/>
        <v xml:space="preserve"> </v>
      </c>
      <c r="AC60" s="54" t="str">
        <f t="shared" si="7"/>
        <v xml:space="preserve"> </v>
      </c>
      <c r="AD60" s="54" t="str">
        <f t="shared" si="7"/>
        <v xml:space="preserve"> </v>
      </c>
      <c r="AE60" s="54" t="str">
        <f t="shared" si="7"/>
        <v xml:space="preserve"> </v>
      </c>
      <c r="AF60" s="54" t="str">
        <f t="shared" si="7"/>
        <v xml:space="preserve"> </v>
      </c>
      <c r="AG60" s="54" t="str">
        <f t="shared" si="7"/>
        <v xml:space="preserve"> </v>
      </c>
      <c r="AH60" s="54" t="str">
        <f t="shared" si="7"/>
        <v xml:space="preserve"> </v>
      </c>
      <c r="AI60" s="54" t="str">
        <f t="shared" si="7"/>
        <v xml:space="preserve"> </v>
      </c>
      <c r="AJ60" s="54" t="str">
        <f t="shared" si="7"/>
        <v xml:space="preserve"> </v>
      </c>
      <c r="AK60" s="54" t="str">
        <f t="shared" si="7"/>
        <v xml:space="preserve"> </v>
      </c>
      <c r="AL60" s="54" t="str">
        <f t="shared" si="7"/>
        <v xml:space="preserve"> </v>
      </c>
      <c r="AM60" s="54" t="str">
        <f t="shared" si="7"/>
        <v xml:space="preserve"> </v>
      </c>
      <c r="AN60" s="54" t="str">
        <f t="shared" si="7"/>
        <v xml:space="preserve"> </v>
      </c>
      <c r="AO60" s="54" t="str">
        <f t="shared" si="7"/>
        <v xml:space="preserve"> </v>
      </c>
      <c r="AP60" s="54" t="str">
        <f t="shared" si="7"/>
        <v xml:space="preserve"> </v>
      </c>
      <c r="AQ60" s="54" t="str">
        <f t="shared" si="7"/>
        <v xml:space="preserve"> </v>
      </c>
      <c r="AR60" s="54" t="str">
        <f t="shared" si="7"/>
        <v xml:space="preserve"> </v>
      </c>
      <c r="AS60" s="54" t="str">
        <f t="shared" si="7"/>
        <v xml:space="preserve"> </v>
      </c>
      <c r="AT60" s="259"/>
      <c r="AU60" s="284"/>
    </row>
    <row r="61" spans="1:47" ht="12" customHeight="1">
      <c r="A61" s="266"/>
      <c r="B61" s="266"/>
      <c r="C61" s="266"/>
      <c r="D61" s="266"/>
      <c r="E61" s="266"/>
      <c r="F61" s="55" t="str">
        <f>IF(F60&lt;&gt;" ","%"," ")</f>
        <v xml:space="preserve"> </v>
      </c>
      <c r="G61" s="55" t="str">
        <f t="shared" ref="G61:AS61" si="8">IF(G60&lt;&gt;" ","%"," ")</f>
        <v xml:space="preserve"> </v>
      </c>
      <c r="H61" s="55" t="str">
        <f t="shared" si="8"/>
        <v xml:space="preserve"> </v>
      </c>
      <c r="I61" s="55" t="str">
        <f t="shared" si="8"/>
        <v xml:space="preserve"> </v>
      </c>
      <c r="J61" s="55" t="str">
        <f t="shared" si="8"/>
        <v xml:space="preserve"> </v>
      </c>
      <c r="K61" s="55" t="str">
        <f t="shared" si="8"/>
        <v xml:space="preserve"> </v>
      </c>
      <c r="L61" s="55" t="str">
        <f t="shared" si="8"/>
        <v xml:space="preserve"> </v>
      </c>
      <c r="M61" s="55" t="str">
        <f t="shared" si="8"/>
        <v xml:space="preserve"> </v>
      </c>
      <c r="N61" s="55" t="str">
        <f t="shared" si="8"/>
        <v xml:space="preserve"> </v>
      </c>
      <c r="O61" s="55" t="str">
        <f t="shared" si="8"/>
        <v xml:space="preserve"> </v>
      </c>
      <c r="P61" s="55" t="str">
        <f t="shared" si="8"/>
        <v xml:space="preserve"> </v>
      </c>
      <c r="Q61" s="55" t="str">
        <f t="shared" si="8"/>
        <v xml:space="preserve"> </v>
      </c>
      <c r="R61" s="55" t="str">
        <f t="shared" si="8"/>
        <v xml:space="preserve"> </v>
      </c>
      <c r="S61" s="55" t="str">
        <f t="shared" si="8"/>
        <v xml:space="preserve"> </v>
      </c>
      <c r="T61" s="55" t="str">
        <f t="shared" si="8"/>
        <v xml:space="preserve"> </v>
      </c>
      <c r="U61" s="55" t="str">
        <f t="shared" si="8"/>
        <v xml:space="preserve"> </v>
      </c>
      <c r="V61" s="55" t="str">
        <f t="shared" si="8"/>
        <v xml:space="preserve"> </v>
      </c>
      <c r="W61" s="55" t="str">
        <f t="shared" si="8"/>
        <v xml:space="preserve"> </v>
      </c>
      <c r="X61" s="55" t="str">
        <f t="shared" si="8"/>
        <v xml:space="preserve"> </v>
      </c>
      <c r="Y61" s="55" t="str">
        <f t="shared" si="8"/>
        <v xml:space="preserve"> </v>
      </c>
      <c r="Z61" s="55" t="str">
        <f t="shared" si="8"/>
        <v xml:space="preserve"> </v>
      </c>
      <c r="AA61" s="55" t="str">
        <f t="shared" si="8"/>
        <v xml:space="preserve"> </v>
      </c>
      <c r="AB61" s="55" t="str">
        <f t="shared" si="8"/>
        <v xml:space="preserve"> </v>
      </c>
      <c r="AC61" s="55" t="str">
        <f t="shared" si="8"/>
        <v xml:space="preserve"> </v>
      </c>
      <c r="AD61" s="55" t="str">
        <f t="shared" si="8"/>
        <v xml:space="preserve"> </v>
      </c>
      <c r="AE61" s="55" t="str">
        <f t="shared" si="8"/>
        <v xml:space="preserve"> </v>
      </c>
      <c r="AF61" s="55" t="str">
        <f t="shared" si="8"/>
        <v xml:space="preserve"> </v>
      </c>
      <c r="AG61" s="55" t="str">
        <f t="shared" si="8"/>
        <v xml:space="preserve"> </v>
      </c>
      <c r="AH61" s="55" t="str">
        <f t="shared" si="8"/>
        <v xml:space="preserve"> </v>
      </c>
      <c r="AI61" s="55" t="str">
        <f t="shared" si="8"/>
        <v xml:space="preserve"> </v>
      </c>
      <c r="AJ61" s="55" t="str">
        <f t="shared" si="8"/>
        <v xml:space="preserve"> </v>
      </c>
      <c r="AK61" s="55" t="str">
        <f t="shared" si="8"/>
        <v xml:space="preserve"> </v>
      </c>
      <c r="AL61" s="55" t="str">
        <f t="shared" si="8"/>
        <v xml:space="preserve"> </v>
      </c>
      <c r="AM61" s="55" t="str">
        <f t="shared" si="8"/>
        <v xml:space="preserve"> </v>
      </c>
      <c r="AN61" s="55" t="str">
        <f t="shared" si="8"/>
        <v xml:space="preserve"> </v>
      </c>
      <c r="AO61" s="55" t="str">
        <f t="shared" si="8"/>
        <v xml:space="preserve"> </v>
      </c>
      <c r="AP61" s="55" t="str">
        <f t="shared" si="8"/>
        <v xml:space="preserve"> </v>
      </c>
      <c r="AQ61" s="55" t="str">
        <f t="shared" si="8"/>
        <v xml:space="preserve"> </v>
      </c>
      <c r="AR61" s="55" t="str">
        <f t="shared" si="8"/>
        <v xml:space="preserve"> </v>
      </c>
      <c r="AS61" s="55" t="str">
        <f t="shared" si="8"/>
        <v xml:space="preserve"> </v>
      </c>
      <c r="AT61" s="259"/>
      <c r="AU61" s="284"/>
    </row>
    <row r="62" spans="1:47" ht="23.25" customHeight="1">
      <c r="A62" s="266" t="s">
        <v>33</v>
      </c>
      <c r="B62" s="266"/>
      <c r="C62" s="266"/>
      <c r="D62" s="266"/>
      <c r="E62" s="266"/>
      <c r="F62" s="53" t="str">
        <f t="shared" ref="F62:AS62" si="9">IF(COUNTBLANK(F6:F55)=ROWS(F6:F55)," ",IF(COUNTIF(F6:F55,0)=0,"YOK",COUNTIF(F6:F55,0)))</f>
        <v xml:space="preserve"> </v>
      </c>
      <c r="G62" s="53" t="str">
        <f t="shared" si="9"/>
        <v xml:space="preserve"> </v>
      </c>
      <c r="H62" s="53" t="str">
        <f t="shared" si="9"/>
        <v xml:space="preserve"> </v>
      </c>
      <c r="I62" s="53" t="str">
        <f t="shared" si="9"/>
        <v xml:space="preserve"> </v>
      </c>
      <c r="J62" s="53" t="str">
        <f t="shared" si="9"/>
        <v xml:space="preserve"> </v>
      </c>
      <c r="K62" s="53" t="str">
        <f t="shared" si="9"/>
        <v xml:space="preserve"> </v>
      </c>
      <c r="L62" s="53" t="str">
        <f t="shared" si="9"/>
        <v xml:space="preserve"> </v>
      </c>
      <c r="M62" s="53" t="str">
        <f t="shared" si="9"/>
        <v xml:space="preserve"> </v>
      </c>
      <c r="N62" s="53" t="str">
        <f t="shared" si="9"/>
        <v xml:space="preserve"> </v>
      </c>
      <c r="O62" s="53" t="str">
        <f t="shared" si="9"/>
        <v xml:space="preserve"> </v>
      </c>
      <c r="P62" s="53" t="str">
        <f t="shared" si="9"/>
        <v xml:space="preserve"> </v>
      </c>
      <c r="Q62" s="53" t="str">
        <f t="shared" si="9"/>
        <v xml:space="preserve"> </v>
      </c>
      <c r="R62" s="53" t="str">
        <f t="shared" si="9"/>
        <v xml:space="preserve"> </v>
      </c>
      <c r="S62" s="53" t="str">
        <f t="shared" si="9"/>
        <v xml:space="preserve"> </v>
      </c>
      <c r="T62" s="53" t="str">
        <f t="shared" si="9"/>
        <v xml:space="preserve"> </v>
      </c>
      <c r="U62" s="53" t="str">
        <f t="shared" si="9"/>
        <v xml:space="preserve"> </v>
      </c>
      <c r="V62" s="53" t="str">
        <f t="shared" si="9"/>
        <v xml:space="preserve"> </v>
      </c>
      <c r="W62" s="53" t="str">
        <f t="shared" si="9"/>
        <v xml:space="preserve"> </v>
      </c>
      <c r="X62" s="53" t="str">
        <f t="shared" si="9"/>
        <v xml:space="preserve"> </v>
      </c>
      <c r="Y62" s="53" t="str">
        <f t="shared" si="9"/>
        <v xml:space="preserve"> </v>
      </c>
      <c r="Z62" s="53" t="str">
        <f t="shared" si="9"/>
        <v xml:space="preserve"> </v>
      </c>
      <c r="AA62" s="53" t="str">
        <f t="shared" si="9"/>
        <v xml:space="preserve"> </v>
      </c>
      <c r="AB62" s="53" t="str">
        <f t="shared" si="9"/>
        <v xml:space="preserve"> </v>
      </c>
      <c r="AC62" s="53" t="str">
        <f t="shared" si="9"/>
        <v xml:space="preserve"> </v>
      </c>
      <c r="AD62" s="53" t="str">
        <f t="shared" si="9"/>
        <v xml:space="preserve"> </v>
      </c>
      <c r="AE62" s="53" t="str">
        <f t="shared" si="9"/>
        <v xml:space="preserve"> </v>
      </c>
      <c r="AF62" s="53" t="str">
        <f t="shared" si="9"/>
        <v xml:space="preserve"> </v>
      </c>
      <c r="AG62" s="53" t="str">
        <f t="shared" si="9"/>
        <v xml:space="preserve"> </v>
      </c>
      <c r="AH62" s="53" t="str">
        <f t="shared" si="9"/>
        <v xml:space="preserve"> </v>
      </c>
      <c r="AI62" s="53" t="str">
        <f t="shared" si="9"/>
        <v xml:space="preserve"> </v>
      </c>
      <c r="AJ62" s="53" t="str">
        <f t="shared" si="9"/>
        <v xml:space="preserve"> </v>
      </c>
      <c r="AK62" s="53" t="str">
        <f t="shared" si="9"/>
        <v xml:space="preserve"> </v>
      </c>
      <c r="AL62" s="53" t="str">
        <f t="shared" si="9"/>
        <v xml:space="preserve"> </v>
      </c>
      <c r="AM62" s="53" t="str">
        <f t="shared" si="9"/>
        <v xml:space="preserve"> </v>
      </c>
      <c r="AN62" s="53" t="str">
        <f t="shared" si="9"/>
        <v xml:space="preserve"> </v>
      </c>
      <c r="AO62" s="53" t="str">
        <f t="shared" si="9"/>
        <v xml:space="preserve"> </v>
      </c>
      <c r="AP62" s="53" t="str">
        <f t="shared" si="9"/>
        <v xml:space="preserve"> </v>
      </c>
      <c r="AQ62" s="53" t="str">
        <f t="shared" si="9"/>
        <v xml:space="preserve"> </v>
      </c>
      <c r="AR62" s="53" t="str">
        <f t="shared" si="9"/>
        <v xml:space="preserve"> </v>
      </c>
      <c r="AS62" s="53" t="str">
        <f t="shared" si="9"/>
        <v xml:space="preserve"> </v>
      </c>
      <c r="AT62" s="9"/>
      <c r="AU62" s="7"/>
    </row>
    <row r="63" spans="1:47" ht="27.75" customHeight="1">
      <c r="A63" s="266" t="s">
        <v>35</v>
      </c>
      <c r="B63" s="266"/>
      <c r="C63" s="266"/>
      <c r="D63" s="266"/>
      <c r="E63" s="266"/>
      <c r="F63" s="54" t="str">
        <f t="shared" ref="F63:AS63" si="10">IF(COUNTBLANK(F6:F55)=ROWS(F6:F55)," ",IF(F62="YOK",0,100*F62/COUNTA(F6:F55)))</f>
        <v xml:space="preserve"> </v>
      </c>
      <c r="G63" s="54" t="str">
        <f t="shared" si="10"/>
        <v xml:space="preserve"> </v>
      </c>
      <c r="H63" s="54" t="str">
        <f t="shared" si="10"/>
        <v xml:space="preserve"> </v>
      </c>
      <c r="I63" s="54" t="str">
        <f t="shared" si="10"/>
        <v xml:space="preserve"> </v>
      </c>
      <c r="J63" s="54" t="str">
        <f t="shared" si="10"/>
        <v xml:space="preserve"> </v>
      </c>
      <c r="K63" s="54" t="str">
        <f t="shared" si="10"/>
        <v xml:space="preserve"> </v>
      </c>
      <c r="L63" s="54" t="str">
        <f t="shared" si="10"/>
        <v xml:space="preserve"> </v>
      </c>
      <c r="M63" s="54" t="str">
        <f t="shared" si="10"/>
        <v xml:space="preserve"> </v>
      </c>
      <c r="N63" s="54" t="str">
        <f t="shared" si="10"/>
        <v xml:space="preserve"> </v>
      </c>
      <c r="O63" s="54" t="str">
        <f t="shared" si="10"/>
        <v xml:space="preserve"> </v>
      </c>
      <c r="P63" s="54" t="str">
        <f t="shared" si="10"/>
        <v xml:space="preserve"> </v>
      </c>
      <c r="Q63" s="54" t="str">
        <f t="shared" si="10"/>
        <v xml:space="preserve"> </v>
      </c>
      <c r="R63" s="54" t="str">
        <f t="shared" si="10"/>
        <v xml:space="preserve"> </v>
      </c>
      <c r="S63" s="54" t="str">
        <f t="shared" si="10"/>
        <v xml:space="preserve"> </v>
      </c>
      <c r="T63" s="54" t="str">
        <f t="shared" si="10"/>
        <v xml:space="preserve"> </v>
      </c>
      <c r="U63" s="54" t="str">
        <f t="shared" si="10"/>
        <v xml:space="preserve"> </v>
      </c>
      <c r="V63" s="54" t="str">
        <f t="shared" si="10"/>
        <v xml:space="preserve"> </v>
      </c>
      <c r="W63" s="54" t="str">
        <f t="shared" si="10"/>
        <v xml:space="preserve"> </v>
      </c>
      <c r="X63" s="54" t="str">
        <f t="shared" si="10"/>
        <v xml:space="preserve"> </v>
      </c>
      <c r="Y63" s="54" t="str">
        <f t="shared" si="10"/>
        <v xml:space="preserve"> </v>
      </c>
      <c r="Z63" s="54" t="str">
        <f t="shared" si="10"/>
        <v xml:space="preserve"> </v>
      </c>
      <c r="AA63" s="54" t="str">
        <f t="shared" si="10"/>
        <v xml:space="preserve"> </v>
      </c>
      <c r="AB63" s="54" t="str">
        <f t="shared" si="10"/>
        <v xml:space="preserve"> </v>
      </c>
      <c r="AC63" s="54" t="str">
        <f t="shared" si="10"/>
        <v xml:space="preserve"> </v>
      </c>
      <c r="AD63" s="54" t="str">
        <f t="shared" si="10"/>
        <v xml:space="preserve"> </v>
      </c>
      <c r="AE63" s="54" t="str">
        <f t="shared" si="10"/>
        <v xml:space="preserve"> </v>
      </c>
      <c r="AF63" s="54" t="str">
        <f t="shared" si="10"/>
        <v xml:space="preserve"> </v>
      </c>
      <c r="AG63" s="54" t="str">
        <f t="shared" si="10"/>
        <v xml:space="preserve"> </v>
      </c>
      <c r="AH63" s="54" t="str">
        <f t="shared" si="10"/>
        <v xml:space="preserve"> </v>
      </c>
      <c r="AI63" s="54" t="str">
        <f t="shared" si="10"/>
        <v xml:space="preserve"> </v>
      </c>
      <c r="AJ63" s="54" t="str">
        <f t="shared" si="10"/>
        <v xml:space="preserve"> </v>
      </c>
      <c r="AK63" s="54" t="str">
        <f t="shared" si="10"/>
        <v xml:space="preserve"> </v>
      </c>
      <c r="AL63" s="54" t="str">
        <f t="shared" si="10"/>
        <v xml:space="preserve"> </v>
      </c>
      <c r="AM63" s="54" t="str">
        <f t="shared" si="10"/>
        <v xml:space="preserve"> </v>
      </c>
      <c r="AN63" s="54" t="str">
        <f t="shared" si="10"/>
        <v xml:space="preserve"> </v>
      </c>
      <c r="AO63" s="54" t="str">
        <f t="shared" si="10"/>
        <v xml:space="preserve"> </v>
      </c>
      <c r="AP63" s="54" t="str">
        <f t="shared" si="10"/>
        <v xml:space="preserve"> </v>
      </c>
      <c r="AQ63" s="54" t="str">
        <f t="shared" si="10"/>
        <v xml:space="preserve"> </v>
      </c>
      <c r="AR63" s="54" t="str">
        <f t="shared" si="10"/>
        <v xml:space="preserve"> </v>
      </c>
      <c r="AS63" s="54" t="str">
        <f t="shared" si="10"/>
        <v xml:space="preserve"> </v>
      </c>
      <c r="AT63" s="259"/>
      <c r="AU63" s="284"/>
    </row>
    <row r="64" spans="1:47" ht="12" customHeight="1">
      <c r="A64" s="266"/>
      <c r="B64" s="266"/>
      <c r="C64" s="266"/>
      <c r="D64" s="266"/>
      <c r="E64" s="266"/>
      <c r="F64" s="56" t="str">
        <f>IF(F63&lt;&gt;" ","%"," ")</f>
        <v xml:space="preserve"> </v>
      </c>
      <c r="G64" s="56" t="str">
        <f t="shared" ref="G64:AS64" si="11">IF(G63&lt;&gt;" ","%"," ")</f>
        <v xml:space="preserve"> </v>
      </c>
      <c r="H64" s="56" t="str">
        <f t="shared" si="11"/>
        <v xml:space="preserve"> </v>
      </c>
      <c r="I64" s="56" t="str">
        <f t="shared" si="11"/>
        <v xml:space="preserve"> </v>
      </c>
      <c r="J64" s="56" t="str">
        <f t="shared" si="11"/>
        <v xml:space="preserve"> </v>
      </c>
      <c r="K64" s="56" t="str">
        <f t="shared" si="11"/>
        <v xml:space="preserve"> </v>
      </c>
      <c r="L64" s="56" t="str">
        <f t="shared" si="11"/>
        <v xml:space="preserve"> </v>
      </c>
      <c r="M64" s="56" t="str">
        <f t="shared" si="11"/>
        <v xml:space="preserve"> </v>
      </c>
      <c r="N64" s="56" t="str">
        <f t="shared" si="11"/>
        <v xml:space="preserve"> </v>
      </c>
      <c r="O64" s="56" t="str">
        <f t="shared" si="11"/>
        <v xml:space="preserve"> </v>
      </c>
      <c r="P64" s="56" t="str">
        <f t="shared" si="11"/>
        <v xml:space="preserve"> </v>
      </c>
      <c r="Q64" s="56" t="str">
        <f t="shared" si="11"/>
        <v xml:space="preserve"> </v>
      </c>
      <c r="R64" s="56" t="str">
        <f t="shared" si="11"/>
        <v xml:space="preserve"> </v>
      </c>
      <c r="S64" s="56" t="str">
        <f t="shared" si="11"/>
        <v xml:space="preserve"> </v>
      </c>
      <c r="T64" s="56" t="str">
        <f t="shared" si="11"/>
        <v xml:space="preserve"> </v>
      </c>
      <c r="U64" s="56" t="str">
        <f t="shared" si="11"/>
        <v xml:space="preserve"> </v>
      </c>
      <c r="V64" s="56" t="str">
        <f t="shared" si="11"/>
        <v xml:space="preserve"> </v>
      </c>
      <c r="W64" s="56" t="str">
        <f t="shared" si="11"/>
        <v xml:space="preserve"> </v>
      </c>
      <c r="X64" s="56" t="str">
        <f t="shared" si="11"/>
        <v xml:space="preserve"> </v>
      </c>
      <c r="Y64" s="56" t="str">
        <f t="shared" si="11"/>
        <v xml:space="preserve"> </v>
      </c>
      <c r="Z64" s="56" t="str">
        <f t="shared" si="11"/>
        <v xml:space="preserve"> </v>
      </c>
      <c r="AA64" s="56" t="str">
        <f t="shared" si="11"/>
        <v xml:space="preserve"> </v>
      </c>
      <c r="AB64" s="56" t="str">
        <f t="shared" si="11"/>
        <v xml:space="preserve"> </v>
      </c>
      <c r="AC64" s="56" t="str">
        <f t="shared" si="11"/>
        <v xml:space="preserve"> </v>
      </c>
      <c r="AD64" s="56" t="str">
        <f t="shared" si="11"/>
        <v xml:space="preserve"> </v>
      </c>
      <c r="AE64" s="56" t="str">
        <f t="shared" si="11"/>
        <v xml:space="preserve"> </v>
      </c>
      <c r="AF64" s="56" t="str">
        <f t="shared" si="11"/>
        <v xml:space="preserve"> </v>
      </c>
      <c r="AG64" s="56" t="str">
        <f t="shared" si="11"/>
        <v xml:space="preserve"> </v>
      </c>
      <c r="AH64" s="56" t="str">
        <f t="shared" si="11"/>
        <v xml:space="preserve"> </v>
      </c>
      <c r="AI64" s="56" t="str">
        <f t="shared" si="11"/>
        <v xml:space="preserve"> </v>
      </c>
      <c r="AJ64" s="56" t="str">
        <f t="shared" si="11"/>
        <v xml:space="preserve"> </v>
      </c>
      <c r="AK64" s="56" t="str">
        <f t="shared" si="11"/>
        <v xml:space="preserve"> </v>
      </c>
      <c r="AL64" s="56" t="str">
        <f t="shared" si="11"/>
        <v xml:space="preserve"> </v>
      </c>
      <c r="AM64" s="56" t="str">
        <f t="shared" si="11"/>
        <v xml:space="preserve"> </v>
      </c>
      <c r="AN64" s="56" t="str">
        <f t="shared" si="11"/>
        <v xml:space="preserve"> </v>
      </c>
      <c r="AO64" s="56" t="str">
        <f t="shared" si="11"/>
        <v xml:space="preserve"> </v>
      </c>
      <c r="AP64" s="56" t="str">
        <f t="shared" si="11"/>
        <v xml:space="preserve"> </v>
      </c>
      <c r="AQ64" s="56" t="str">
        <f t="shared" si="11"/>
        <v xml:space="preserve"> </v>
      </c>
      <c r="AR64" s="56" t="str">
        <f t="shared" si="11"/>
        <v xml:space="preserve"> </v>
      </c>
      <c r="AS64" s="56" t="str">
        <f t="shared" si="11"/>
        <v xml:space="preserve"> </v>
      </c>
      <c r="AT64" s="259"/>
      <c r="AU64" s="284"/>
    </row>
    <row r="65" spans="1:47" ht="30" customHeight="1">
      <c r="A65" s="291" t="s">
        <v>29</v>
      </c>
      <c r="B65" s="292"/>
      <c r="C65" s="292"/>
      <c r="D65" s="292"/>
      <c r="E65" s="293"/>
      <c r="F65" s="57" t="str">
        <f>IF(F4=" "," ",IF(COUNTBLANK(F6:F55)=ROWS(F6:F55)," ",F58*100/F4))</f>
        <v xml:space="preserve"> </v>
      </c>
      <c r="G65" s="57" t="str">
        <f t="shared" ref="G65:AS65" si="12">IF(G4=" "," ",IF(COUNTBLANK(G6:G55)=ROWS(G6:G55)," ",G58*100/G4))</f>
        <v xml:space="preserve"> </v>
      </c>
      <c r="H65" s="57" t="str">
        <f t="shared" si="12"/>
        <v xml:space="preserve"> </v>
      </c>
      <c r="I65" s="57" t="str">
        <f t="shared" si="12"/>
        <v xml:space="preserve"> </v>
      </c>
      <c r="J65" s="57" t="str">
        <f t="shared" si="12"/>
        <v xml:space="preserve"> </v>
      </c>
      <c r="K65" s="57" t="str">
        <f t="shared" si="12"/>
        <v xml:space="preserve"> </v>
      </c>
      <c r="L65" s="57" t="str">
        <f t="shared" si="12"/>
        <v xml:space="preserve"> </v>
      </c>
      <c r="M65" s="57" t="str">
        <f t="shared" si="12"/>
        <v xml:space="preserve"> </v>
      </c>
      <c r="N65" s="57" t="str">
        <f t="shared" si="12"/>
        <v xml:space="preserve"> </v>
      </c>
      <c r="O65" s="57" t="str">
        <f t="shared" si="12"/>
        <v xml:space="preserve"> </v>
      </c>
      <c r="P65" s="57" t="str">
        <f t="shared" si="12"/>
        <v xml:space="preserve"> </v>
      </c>
      <c r="Q65" s="57" t="str">
        <f t="shared" si="12"/>
        <v xml:space="preserve"> </v>
      </c>
      <c r="R65" s="57" t="str">
        <f t="shared" si="12"/>
        <v xml:space="preserve"> </v>
      </c>
      <c r="S65" s="57" t="str">
        <f t="shared" si="12"/>
        <v xml:space="preserve"> </v>
      </c>
      <c r="T65" s="57" t="str">
        <f t="shared" si="12"/>
        <v xml:space="preserve"> </v>
      </c>
      <c r="U65" s="57" t="str">
        <f t="shared" si="12"/>
        <v xml:space="preserve"> </v>
      </c>
      <c r="V65" s="57" t="str">
        <f t="shared" si="12"/>
        <v xml:space="preserve"> </v>
      </c>
      <c r="W65" s="57" t="str">
        <f t="shared" si="12"/>
        <v xml:space="preserve"> </v>
      </c>
      <c r="X65" s="57" t="str">
        <f t="shared" si="12"/>
        <v xml:space="preserve"> </v>
      </c>
      <c r="Y65" s="57" t="str">
        <f t="shared" si="12"/>
        <v xml:space="preserve"> </v>
      </c>
      <c r="Z65" s="57" t="str">
        <f t="shared" si="12"/>
        <v xml:space="preserve"> </v>
      </c>
      <c r="AA65" s="57" t="str">
        <f t="shared" si="12"/>
        <v xml:space="preserve"> </v>
      </c>
      <c r="AB65" s="57" t="str">
        <f t="shared" si="12"/>
        <v xml:space="preserve"> </v>
      </c>
      <c r="AC65" s="57" t="str">
        <f t="shared" si="12"/>
        <v xml:space="preserve"> </v>
      </c>
      <c r="AD65" s="57" t="str">
        <f t="shared" si="12"/>
        <v xml:space="preserve"> </v>
      </c>
      <c r="AE65" s="57" t="str">
        <f t="shared" si="12"/>
        <v xml:space="preserve"> </v>
      </c>
      <c r="AF65" s="57" t="str">
        <f t="shared" si="12"/>
        <v xml:space="preserve"> </v>
      </c>
      <c r="AG65" s="57" t="str">
        <f t="shared" si="12"/>
        <v xml:space="preserve"> </v>
      </c>
      <c r="AH65" s="57" t="str">
        <f t="shared" si="12"/>
        <v xml:space="preserve"> </v>
      </c>
      <c r="AI65" s="57" t="str">
        <f t="shared" si="12"/>
        <v xml:space="preserve"> </v>
      </c>
      <c r="AJ65" s="57" t="str">
        <f t="shared" si="12"/>
        <v xml:space="preserve"> </v>
      </c>
      <c r="AK65" s="57" t="str">
        <f t="shared" si="12"/>
        <v xml:space="preserve"> </v>
      </c>
      <c r="AL65" s="57" t="str">
        <f t="shared" si="12"/>
        <v xml:space="preserve"> </v>
      </c>
      <c r="AM65" s="57" t="str">
        <f t="shared" si="12"/>
        <v xml:space="preserve"> </v>
      </c>
      <c r="AN65" s="57" t="str">
        <f t="shared" si="12"/>
        <v xml:space="preserve"> </v>
      </c>
      <c r="AO65" s="57" t="str">
        <f t="shared" si="12"/>
        <v xml:space="preserve"> </v>
      </c>
      <c r="AP65" s="57" t="str">
        <f t="shared" si="12"/>
        <v xml:space="preserve"> </v>
      </c>
      <c r="AQ65" s="57" t="str">
        <f t="shared" si="12"/>
        <v xml:space="preserve"> </v>
      </c>
      <c r="AR65" s="57" t="str">
        <f t="shared" si="12"/>
        <v xml:space="preserve"> </v>
      </c>
      <c r="AS65" s="57" t="str">
        <f t="shared" si="12"/>
        <v xml:space="preserve"> </v>
      </c>
      <c r="AT65" s="279"/>
      <c r="AU65" s="279"/>
    </row>
    <row r="66" spans="1:47" ht="9.75" customHeight="1">
      <c r="A66" s="294"/>
      <c r="B66" s="295"/>
      <c r="C66" s="295"/>
      <c r="D66" s="295"/>
      <c r="E66" s="296"/>
      <c r="F66" s="58" t="str">
        <f>IF(F65&lt;&gt;" ","%"," ")</f>
        <v xml:space="preserve"> </v>
      </c>
      <c r="G66" s="58" t="str">
        <f t="shared" ref="G66:AS66" si="13">IF(G65&lt;&gt;" ","%"," ")</f>
        <v xml:space="preserve"> </v>
      </c>
      <c r="H66" s="58" t="str">
        <f t="shared" si="13"/>
        <v xml:space="preserve"> </v>
      </c>
      <c r="I66" s="58" t="str">
        <f t="shared" si="13"/>
        <v xml:space="preserve"> </v>
      </c>
      <c r="J66" s="58" t="str">
        <f t="shared" si="13"/>
        <v xml:space="preserve"> </v>
      </c>
      <c r="K66" s="58" t="str">
        <f t="shared" si="13"/>
        <v xml:space="preserve"> </v>
      </c>
      <c r="L66" s="58" t="str">
        <f t="shared" si="13"/>
        <v xml:space="preserve"> </v>
      </c>
      <c r="M66" s="58" t="str">
        <f t="shared" si="13"/>
        <v xml:space="preserve"> </v>
      </c>
      <c r="N66" s="58" t="str">
        <f t="shared" si="13"/>
        <v xml:space="preserve"> </v>
      </c>
      <c r="O66" s="58" t="str">
        <f t="shared" si="13"/>
        <v xml:space="preserve"> </v>
      </c>
      <c r="P66" s="58" t="str">
        <f t="shared" si="13"/>
        <v xml:space="preserve"> </v>
      </c>
      <c r="Q66" s="58" t="str">
        <f t="shared" si="13"/>
        <v xml:space="preserve"> </v>
      </c>
      <c r="R66" s="58" t="str">
        <f t="shared" si="13"/>
        <v xml:space="preserve"> </v>
      </c>
      <c r="S66" s="58" t="str">
        <f t="shared" si="13"/>
        <v xml:space="preserve"> </v>
      </c>
      <c r="T66" s="58" t="str">
        <f t="shared" si="13"/>
        <v xml:space="preserve"> </v>
      </c>
      <c r="U66" s="58" t="str">
        <f t="shared" si="13"/>
        <v xml:space="preserve"> </v>
      </c>
      <c r="V66" s="58" t="str">
        <f t="shared" si="13"/>
        <v xml:space="preserve"> </v>
      </c>
      <c r="W66" s="58" t="str">
        <f t="shared" si="13"/>
        <v xml:space="preserve"> </v>
      </c>
      <c r="X66" s="58" t="str">
        <f t="shared" si="13"/>
        <v xml:space="preserve"> </v>
      </c>
      <c r="Y66" s="58" t="str">
        <f t="shared" si="13"/>
        <v xml:space="preserve"> </v>
      </c>
      <c r="Z66" s="58" t="str">
        <f t="shared" si="13"/>
        <v xml:space="preserve"> </v>
      </c>
      <c r="AA66" s="58" t="str">
        <f t="shared" si="13"/>
        <v xml:space="preserve"> </v>
      </c>
      <c r="AB66" s="58" t="str">
        <f t="shared" si="13"/>
        <v xml:space="preserve"> </v>
      </c>
      <c r="AC66" s="58" t="str">
        <f t="shared" si="13"/>
        <v xml:space="preserve"> </v>
      </c>
      <c r="AD66" s="58" t="str">
        <f t="shared" si="13"/>
        <v xml:space="preserve"> </v>
      </c>
      <c r="AE66" s="58" t="str">
        <f t="shared" si="13"/>
        <v xml:space="preserve"> </v>
      </c>
      <c r="AF66" s="58" t="str">
        <f t="shared" si="13"/>
        <v xml:space="preserve"> </v>
      </c>
      <c r="AG66" s="58" t="str">
        <f t="shared" si="13"/>
        <v xml:space="preserve"> </v>
      </c>
      <c r="AH66" s="58" t="str">
        <f t="shared" si="13"/>
        <v xml:space="preserve"> </v>
      </c>
      <c r="AI66" s="58" t="str">
        <f t="shared" si="13"/>
        <v xml:space="preserve"> </v>
      </c>
      <c r="AJ66" s="58" t="str">
        <f t="shared" si="13"/>
        <v xml:space="preserve"> </v>
      </c>
      <c r="AK66" s="58" t="str">
        <f t="shared" si="13"/>
        <v xml:space="preserve"> </v>
      </c>
      <c r="AL66" s="58" t="str">
        <f t="shared" si="13"/>
        <v xml:space="preserve"> </v>
      </c>
      <c r="AM66" s="58" t="str">
        <f t="shared" si="13"/>
        <v xml:space="preserve"> </v>
      </c>
      <c r="AN66" s="58" t="str">
        <f t="shared" si="13"/>
        <v xml:space="preserve"> </v>
      </c>
      <c r="AO66" s="58" t="str">
        <f t="shared" si="13"/>
        <v xml:space="preserve"> </v>
      </c>
      <c r="AP66" s="58" t="str">
        <f t="shared" si="13"/>
        <v xml:space="preserve"> </v>
      </c>
      <c r="AQ66" s="58" t="str">
        <f t="shared" si="13"/>
        <v xml:space="preserve"> </v>
      </c>
      <c r="AR66" s="58" t="str">
        <f t="shared" si="13"/>
        <v xml:space="preserve"> </v>
      </c>
      <c r="AS66" s="58" t="str">
        <f t="shared" si="13"/>
        <v xml:space="preserve"> </v>
      </c>
      <c r="AT66" s="280"/>
      <c r="AU66" s="280"/>
    </row>
    <row r="67" spans="1:47" ht="9.75" customHeight="1">
      <c r="A67" s="59"/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1"/>
      <c r="AU67" s="61"/>
    </row>
    <row r="68" spans="1:47" ht="9.75" customHeight="1">
      <c r="A68" s="59"/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1"/>
      <c r="AU68" s="61"/>
    </row>
    <row r="69" spans="1:47" ht="9.75" customHeight="1">
      <c r="A69" s="59"/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1"/>
      <c r="AU69" s="61"/>
    </row>
    <row r="70" spans="1:47" ht="9.75" customHeight="1">
      <c r="A70" s="59"/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1"/>
      <c r="AU70" s="61"/>
    </row>
    <row r="71" spans="1:47" ht="9.75" customHeight="1">
      <c r="A71" s="59"/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1"/>
      <c r="AU71" s="61"/>
    </row>
    <row r="72" spans="1:47" ht="9.75" customHeight="1">
      <c r="A72" s="59"/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1"/>
      <c r="AU72" s="61"/>
    </row>
    <row r="73" spans="1:47" ht="9.75" customHeight="1">
      <c r="A73" s="59"/>
      <c r="B73" s="59"/>
      <c r="C73" s="59"/>
      <c r="D73" s="59"/>
      <c r="E73" s="59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1"/>
      <c r="AU73" s="61"/>
    </row>
    <row r="74" spans="1:47" ht="9.75" customHeight="1">
      <c r="A74" s="59"/>
      <c r="B74" s="59"/>
      <c r="C74" s="59"/>
      <c r="D74" s="59"/>
      <c r="E74" s="59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1"/>
      <c r="AU74" s="61"/>
    </row>
    <row r="75" spans="1:47" ht="9.75" customHeight="1">
      <c r="A75" s="59"/>
      <c r="B75" s="59"/>
      <c r="C75" s="59"/>
      <c r="D75" s="59"/>
      <c r="E75" s="59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1"/>
      <c r="AU75" s="61"/>
    </row>
    <row r="76" spans="1:47" ht="9.75" customHeight="1">
      <c r="A76" s="59"/>
      <c r="B76" s="59"/>
      <c r="C76" s="59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1"/>
      <c r="AU76" s="61"/>
    </row>
    <row r="77" spans="1:47" ht="9.75" customHeight="1">
      <c r="A77" s="59"/>
      <c r="B77" s="59"/>
      <c r="C77" s="59"/>
      <c r="D77" s="59"/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1"/>
      <c r="AU77" s="61"/>
    </row>
    <row r="78" spans="1:47" ht="9.75" customHeight="1">
      <c r="A78" s="59"/>
      <c r="B78" s="59"/>
      <c r="C78" s="59"/>
      <c r="D78" s="59"/>
      <c r="E78" s="59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1"/>
      <c r="AU78" s="61"/>
    </row>
    <row r="79" spans="1:47" ht="9.75" customHeight="1">
      <c r="A79" s="59"/>
      <c r="B79" s="59"/>
      <c r="C79" s="59"/>
      <c r="D79" s="59"/>
      <c r="E79" s="59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1"/>
      <c r="AU79" s="61"/>
    </row>
    <row r="80" spans="1:47" ht="9.75" customHeight="1">
      <c r="A80" s="59"/>
      <c r="B80" s="59"/>
      <c r="C80" s="59"/>
      <c r="D80" s="59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1"/>
      <c r="AU80" s="61"/>
    </row>
    <row r="81" spans="1:47" ht="9.75" customHeight="1">
      <c r="A81" s="59"/>
      <c r="B81" s="59"/>
      <c r="C81" s="59"/>
      <c r="D81" s="59"/>
      <c r="E81" s="59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1"/>
      <c r="AU81" s="61"/>
    </row>
    <row r="82" spans="1:47" ht="9.75" customHeight="1">
      <c r="A82" s="59"/>
      <c r="B82" s="59"/>
      <c r="C82" s="59"/>
      <c r="D82" s="59"/>
      <c r="E82" s="59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1"/>
      <c r="AU82" s="61"/>
    </row>
    <row r="83" spans="1:47" ht="9.75" customHeight="1">
      <c r="A83" s="59"/>
      <c r="B83" s="59"/>
      <c r="C83" s="59"/>
      <c r="D83" s="59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1"/>
      <c r="AU83" s="61"/>
    </row>
    <row r="84" spans="1:47" ht="9.75" customHeight="1">
      <c r="A84" s="62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4"/>
      <c r="AU84" s="64"/>
    </row>
    <row r="85" spans="1:47" ht="6.75" customHeight="1">
      <c r="A85" s="62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4"/>
      <c r="AU85" s="64"/>
    </row>
    <row r="86" spans="1:47" ht="12.75" customHeight="1">
      <c r="A86" s="62"/>
      <c r="B86" s="62"/>
      <c r="C86" s="62"/>
      <c r="D86" s="62"/>
      <c r="E86" s="62"/>
      <c r="F86" s="63"/>
      <c r="G86" s="63"/>
      <c r="H86" s="63"/>
      <c r="I86" s="63"/>
      <c r="J86" s="63"/>
      <c r="K86" s="63"/>
      <c r="L86" s="285" t="s">
        <v>55</v>
      </c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 t="s">
        <v>53</v>
      </c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</row>
    <row r="87" spans="1:47" ht="12" customHeight="1">
      <c r="A87" s="288" t="s">
        <v>65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90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6"/>
      <c r="AU87" s="64"/>
    </row>
    <row r="88" spans="1:47" ht="14.1" customHeight="1">
      <c r="A88" s="299" t="s">
        <v>90</v>
      </c>
      <c r="B88" s="299"/>
      <c r="C88" s="299"/>
      <c r="D88" s="130" t="s">
        <v>94</v>
      </c>
      <c r="E88" s="153">
        <f>(COUNTIF(AU2:AU51,"&lt;101")-(COUNTIF(AU2:AU51,"&lt;85")))</f>
        <v>0</v>
      </c>
      <c r="F88" s="307" t="str">
        <f t="shared" ref="F88:F93" si="14">IF(E88&lt;&gt;" ","KİŞİ"," ")</f>
        <v>KİŞİ</v>
      </c>
      <c r="G88" s="307"/>
      <c r="H88" s="67" t="str">
        <f>IF(E88=" "," ","%")</f>
        <v>%</v>
      </c>
      <c r="I88" s="297" t="e">
        <f>IF(E88=" "," ",100*E88/E93)</f>
        <v>#VALUE!</v>
      </c>
      <c r="J88" s="297"/>
      <c r="K88" s="298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6"/>
      <c r="AU88" s="64"/>
    </row>
    <row r="89" spans="1:47" ht="14.1" customHeight="1">
      <c r="A89" s="299" t="s">
        <v>89</v>
      </c>
      <c r="B89" s="299"/>
      <c r="C89" s="299"/>
      <c r="D89" s="130" t="s">
        <v>95</v>
      </c>
      <c r="E89" s="153">
        <f>(COUNTIF(AU4:AU53,"&lt;85")-(COUNTIF(AU4:AU53,"&lt;70")))</f>
        <v>0</v>
      </c>
      <c r="F89" s="307" t="str">
        <f t="shared" si="14"/>
        <v>KİŞİ</v>
      </c>
      <c r="G89" s="307"/>
      <c r="H89" s="67" t="str">
        <f>IF(E88=" "," ","%")</f>
        <v>%</v>
      </c>
      <c r="I89" s="297" t="e">
        <f>IF(E89=" "," ",100*E89/E93)</f>
        <v>#VALUE!</v>
      </c>
      <c r="J89" s="297"/>
      <c r="K89" s="298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285"/>
      <c r="AG89" s="285"/>
      <c r="AH89" s="285"/>
      <c r="AI89" s="285"/>
      <c r="AJ89" s="285"/>
      <c r="AK89" s="285"/>
      <c r="AL89" s="285"/>
      <c r="AM89" s="285"/>
      <c r="AN89" s="285"/>
      <c r="AO89" s="65"/>
      <c r="AP89" s="65"/>
      <c r="AQ89" s="65"/>
      <c r="AR89" s="65"/>
      <c r="AS89" s="65"/>
      <c r="AT89" s="66"/>
      <c r="AU89" s="64"/>
    </row>
    <row r="90" spans="1:47" ht="14.1" customHeight="1">
      <c r="A90" s="299" t="s">
        <v>91</v>
      </c>
      <c r="B90" s="299"/>
      <c r="C90" s="299"/>
      <c r="D90" s="130" t="s">
        <v>96</v>
      </c>
      <c r="E90" s="153">
        <f>(COUNTIF(AU6:AU55,"&lt;70")-(COUNTIF(AU6:AU55,"&lt;60")))</f>
        <v>0</v>
      </c>
      <c r="F90" s="307" t="str">
        <f t="shared" si="14"/>
        <v>KİŞİ</v>
      </c>
      <c r="G90" s="307"/>
      <c r="H90" s="67" t="str">
        <f>IF(E88=" "," ","%")</f>
        <v>%</v>
      </c>
      <c r="I90" s="297" t="e">
        <f>IF(E90=" "," ",100*E90/E93)</f>
        <v>#VALUE!</v>
      </c>
      <c r="J90" s="297"/>
      <c r="K90" s="298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4"/>
      <c r="AU90" s="64"/>
    </row>
    <row r="91" spans="1:47" ht="14.1" customHeight="1">
      <c r="A91" s="299" t="s">
        <v>101</v>
      </c>
      <c r="B91" s="299"/>
      <c r="C91" s="299"/>
      <c r="D91" s="130" t="s">
        <v>97</v>
      </c>
      <c r="E91" s="153">
        <f>(COUNTIF(AU6:AU55,"&lt;60")-(COUNTIF(AU6:AU55,"&lt;50")))</f>
        <v>0</v>
      </c>
      <c r="F91" s="307" t="str">
        <f t="shared" si="14"/>
        <v>KİŞİ</v>
      </c>
      <c r="G91" s="307"/>
      <c r="H91" s="67" t="str">
        <f>IF(E88=" "," ","%")</f>
        <v>%</v>
      </c>
      <c r="I91" s="297" t="e">
        <f>IF(E91=" "," ",100*E91/E93)</f>
        <v>#VALUE!</v>
      </c>
      <c r="J91" s="297"/>
      <c r="K91" s="298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4"/>
      <c r="AU91" s="64"/>
    </row>
    <row r="92" spans="1:47" ht="14.1" customHeight="1">
      <c r="A92" s="299" t="s">
        <v>93</v>
      </c>
      <c r="B92" s="299"/>
      <c r="C92" s="299"/>
      <c r="D92" s="130" t="s">
        <v>98</v>
      </c>
      <c r="E92" s="153">
        <f>(COUNTIF(AU6:AU55,"&lt;50"))</f>
        <v>0</v>
      </c>
      <c r="F92" s="307" t="str">
        <f t="shared" si="14"/>
        <v>KİŞİ</v>
      </c>
      <c r="G92" s="307"/>
      <c r="H92" s="67" t="str">
        <f>IF(E88=" "," ","%")</f>
        <v>%</v>
      </c>
      <c r="I92" s="297" t="e">
        <f>IF(E92=" "," ",100*E92/E93)</f>
        <v>#VALUE!</v>
      </c>
      <c r="J92" s="297"/>
      <c r="K92" s="298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4"/>
      <c r="AU92" s="64"/>
    </row>
    <row r="93" spans="1:47" ht="14.1" customHeight="1">
      <c r="A93" s="316" t="s">
        <v>37</v>
      </c>
      <c r="B93" s="316"/>
      <c r="C93" s="316"/>
      <c r="D93" s="316"/>
      <c r="E93" s="154" t="str">
        <f>IF(SUM(E88:E92)=0," ",SUM(E88:E92))</f>
        <v xml:space="preserve"> </v>
      </c>
      <c r="F93" s="286" t="str">
        <f t="shared" si="14"/>
        <v xml:space="preserve"> </v>
      </c>
      <c r="G93" s="287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4"/>
      <c r="AU93" s="64"/>
    </row>
    <row r="94" spans="1:47" ht="12" customHeight="1">
      <c r="A94" s="62"/>
      <c r="B94" s="62"/>
      <c r="C94" s="62"/>
      <c r="D94" s="62"/>
      <c r="E94" s="6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4"/>
      <c r="AU94" s="64"/>
    </row>
    <row r="95" spans="1:47" ht="14.25" customHeight="1">
      <c r="A95" s="62"/>
      <c r="B95" s="62"/>
      <c r="C95" s="62"/>
      <c r="D95" s="62"/>
      <c r="E95" s="6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4"/>
      <c r="AU95" s="64"/>
    </row>
    <row r="96" spans="1:47">
      <c r="A96" s="308" t="s">
        <v>38</v>
      </c>
      <c r="B96" s="308"/>
      <c r="C96" s="308"/>
      <c r="D96" s="70" t="str">
        <f>IF(COUNTIF(AT6:AT55," ")=ROWS(AT6:AT55)," ",LARGE(AT6:AT55,1))</f>
        <v xml:space="preserve"> </v>
      </c>
      <c r="E96" s="311"/>
      <c r="F96" s="312"/>
      <c r="G96" s="312"/>
      <c r="H96" s="312"/>
      <c r="I96" s="312"/>
      <c r="J96" s="312"/>
      <c r="K96" s="312"/>
      <c r="L96" s="51"/>
      <c r="M96" s="285" t="s">
        <v>54</v>
      </c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63"/>
      <c r="AG96" s="71"/>
      <c r="AH96" s="71"/>
      <c r="AI96" s="71"/>
      <c r="AJ96" s="71"/>
      <c r="AK96" s="71"/>
      <c r="AL96" s="71"/>
      <c r="AM96" s="71"/>
      <c r="AN96" s="71"/>
      <c r="AO96" s="71"/>
      <c r="AP96" s="65"/>
      <c r="AQ96" s="71"/>
      <c r="AR96" s="71"/>
      <c r="AS96" s="71"/>
      <c r="AT96" s="71"/>
      <c r="AU96" s="71"/>
    </row>
    <row r="97" spans="1:47" ht="12" customHeight="1">
      <c r="A97" s="308" t="s">
        <v>39</v>
      </c>
      <c r="B97" s="308"/>
      <c r="C97" s="308"/>
      <c r="D97" s="70" t="str">
        <f>IF(COUNTIF(AT6:AT27," ")=ROWS(AT6:AT27)," ",SMALL(AT6:AT27,1))</f>
        <v xml:space="preserve"> </v>
      </c>
      <c r="E97" s="311"/>
      <c r="F97" s="312"/>
      <c r="G97" s="312"/>
      <c r="H97" s="312"/>
      <c r="I97" s="312"/>
      <c r="J97" s="312"/>
      <c r="K97" s="312"/>
      <c r="L97" s="51"/>
      <c r="M97" s="5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71"/>
      <c r="AH97" s="71"/>
      <c r="AI97" s="71"/>
      <c r="AJ97" s="71"/>
      <c r="AK97" s="71"/>
      <c r="AL97" s="71"/>
      <c r="AM97" s="71"/>
      <c r="AN97" s="71"/>
      <c r="AO97" s="71"/>
      <c r="AP97" s="1"/>
      <c r="AQ97" s="71"/>
      <c r="AR97" s="71"/>
      <c r="AS97" s="71"/>
      <c r="AT97" s="71"/>
      <c r="AU97" s="71"/>
    </row>
    <row r="98" spans="1:47" ht="15" customHeight="1">
      <c r="A98" s="308" t="s">
        <v>40</v>
      </c>
      <c r="B98" s="308"/>
      <c r="C98" s="308"/>
      <c r="D98" s="72" t="str">
        <f>AT58</f>
        <v xml:space="preserve"> </v>
      </c>
      <c r="E98" s="313"/>
      <c r="F98" s="314"/>
      <c r="G98" s="314"/>
      <c r="H98" s="314"/>
      <c r="I98" s="314"/>
      <c r="J98" s="314"/>
      <c r="K98" s="314"/>
      <c r="L98" s="73"/>
      <c r="M98" s="73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327" t="s">
        <v>44</v>
      </c>
      <c r="AH98" s="328"/>
      <c r="AI98" s="328"/>
      <c r="AJ98" s="328"/>
      <c r="AK98" s="328"/>
      <c r="AL98" s="328"/>
      <c r="AM98" s="328"/>
      <c r="AN98" s="328"/>
      <c r="AO98" s="329"/>
      <c r="AP98" s="12"/>
      <c r="AQ98" s="327" t="s">
        <v>46</v>
      </c>
      <c r="AR98" s="328"/>
      <c r="AS98" s="328"/>
      <c r="AT98" s="328"/>
      <c r="AU98" s="329"/>
    </row>
    <row r="99" spans="1:47" ht="15" customHeight="1">
      <c r="A99" s="74"/>
      <c r="B99" s="74"/>
      <c r="C99" s="74"/>
      <c r="D99" s="75"/>
      <c r="E99" s="73"/>
      <c r="F99" s="75"/>
      <c r="G99" s="75"/>
      <c r="H99" s="75"/>
      <c r="I99" s="75"/>
      <c r="J99" s="75"/>
      <c r="K99" s="75"/>
      <c r="L99" s="75"/>
      <c r="M99" s="75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330">
        <f ca="1">TODAY()</f>
        <v>43398</v>
      </c>
      <c r="AH99" s="331"/>
      <c r="AI99" s="331"/>
      <c r="AJ99" s="331"/>
      <c r="AK99" s="331"/>
      <c r="AL99" s="331"/>
      <c r="AM99" s="331"/>
      <c r="AN99" s="331"/>
      <c r="AO99" s="332"/>
      <c r="AP99" s="11"/>
      <c r="AQ99" s="330">
        <f ca="1">TODAY()</f>
        <v>43398</v>
      </c>
      <c r="AR99" s="331"/>
      <c r="AS99" s="331"/>
      <c r="AT99" s="331"/>
      <c r="AU99" s="332"/>
    </row>
    <row r="100" spans="1:47" ht="12" customHeight="1">
      <c r="A100" s="309" t="s">
        <v>41</v>
      </c>
      <c r="B100" s="310"/>
      <c r="C100" s="310"/>
      <c r="D100" s="310"/>
      <c r="E100" s="76" t="str">
        <f>IF(COUNTIF(AT6:AT55," ")=ROWS(AT6:AT55)," ",SUM(E88:E91))</f>
        <v xml:space="preserve"> </v>
      </c>
      <c r="F100" s="286" t="str">
        <f>IF(E100&lt;&gt;" ","KİŞİ"," ")</f>
        <v xml:space="preserve"> </v>
      </c>
      <c r="G100" s="315"/>
      <c r="H100" s="76" t="str">
        <f>IF(I100=" "," ","%")</f>
        <v xml:space="preserve"> </v>
      </c>
      <c r="I100" s="305" t="str">
        <f>IF(E100=" "," ",100*E100/E93)</f>
        <v xml:space="preserve"> </v>
      </c>
      <c r="J100" s="306"/>
      <c r="K100" s="306"/>
      <c r="L100" s="77"/>
      <c r="M100" s="77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281">
        <f>'K. Bilgiler'!H18</f>
        <v>0</v>
      </c>
      <c r="AH100" s="282"/>
      <c r="AI100" s="282"/>
      <c r="AJ100" s="282"/>
      <c r="AK100" s="282"/>
      <c r="AL100" s="282"/>
      <c r="AM100" s="282"/>
      <c r="AN100" s="282"/>
      <c r="AO100" s="283"/>
      <c r="AP100" s="14"/>
      <c r="AQ100" s="273" t="str">
        <f>'K. Bilgiler'!H22</f>
        <v>NAZMİ DOĞAN</v>
      </c>
      <c r="AR100" s="274"/>
      <c r="AS100" s="274"/>
      <c r="AT100" s="274"/>
      <c r="AU100" s="275"/>
    </row>
    <row r="101" spans="1:47" ht="12" customHeight="1">
      <c r="A101" s="309" t="s">
        <v>42</v>
      </c>
      <c r="B101" s="310"/>
      <c r="C101" s="310"/>
      <c r="D101" s="310"/>
      <c r="E101" s="76" t="str">
        <f>IF(COUNTIF(AT6:AT55," ")=ROWS(AT6:AT55)," ",SUM(E92:E92))</f>
        <v xml:space="preserve"> </v>
      </c>
      <c r="F101" s="286" t="str">
        <f>IF(E101&lt;&gt;" ","KİŞİ"," ")</f>
        <v xml:space="preserve"> </v>
      </c>
      <c r="G101" s="315"/>
      <c r="H101" s="76" t="str">
        <f>IF(I101=" "," ","%")</f>
        <v xml:space="preserve"> </v>
      </c>
      <c r="I101" s="305" t="str">
        <f>IF(E101=" "," ",100*E101/E93)</f>
        <v xml:space="preserve"> </v>
      </c>
      <c r="J101" s="306"/>
      <c r="K101" s="306"/>
      <c r="L101" s="77"/>
      <c r="M101" s="77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267">
        <f>'K. Bilgiler'!H20</f>
        <v>0</v>
      </c>
      <c r="AH101" s="268"/>
      <c r="AI101" s="268"/>
      <c r="AJ101" s="268"/>
      <c r="AK101" s="268"/>
      <c r="AL101" s="268"/>
      <c r="AM101" s="268"/>
      <c r="AN101" s="268"/>
      <c r="AO101" s="269"/>
      <c r="AP101" s="13"/>
      <c r="AQ101" s="273" t="s">
        <v>47</v>
      </c>
      <c r="AR101" s="274"/>
      <c r="AS101" s="274"/>
      <c r="AT101" s="274"/>
      <c r="AU101" s="275"/>
    </row>
    <row r="102" spans="1:47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270"/>
      <c r="AH102" s="271"/>
      <c r="AI102" s="271"/>
      <c r="AJ102" s="271"/>
      <c r="AK102" s="271"/>
      <c r="AL102" s="271"/>
      <c r="AM102" s="271"/>
      <c r="AN102" s="271"/>
      <c r="AO102" s="272"/>
      <c r="AP102" s="79"/>
      <c r="AQ102" s="276"/>
      <c r="AR102" s="277"/>
      <c r="AS102" s="277"/>
      <c r="AT102" s="277"/>
      <c r="AU102" s="278"/>
    </row>
  </sheetData>
  <sheetProtection selectLockedCells="1"/>
  <mergeCells count="115">
    <mergeCell ref="A3:E3"/>
    <mergeCell ref="AT3:AU3"/>
    <mergeCell ref="A2:AP2"/>
    <mergeCell ref="AQ1:AU2"/>
    <mergeCell ref="A1:AP1"/>
    <mergeCell ref="AQ100:AU100"/>
    <mergeCell ref="AG86:AU86"/>
    <mergeCell ref="AG98:AO98"/>
    <mergeCell ref="AG99:AO99"/>
    <mergeCell ref="AF89:AN89"/>
    <mergeCell ref="AQ98:AU98"/>
    <mergeCell ref="AQ99:AU99"/>
    <mergeCell ref="M96:AE96"/>
    <mergeCell ref="I100:K100"/>
    <mergeCell ref="C6:E6"/>
    <mergeCell ref="C7:E7"/>
    <mergeCell ref="C8:E8"/>
    <mergeCell ref="C35:E35"/>
    <mergeCell ref="C33:E33"/>
    <mergeCell ref="C32:E32"/>
    <mergeCell ref="C14:E14"/>
    <mergeCell ref="C12:E12"/>
    <mergeCell ref="C17:E17"/>
    <mergeCell ref="C18:E18"/>
    <mergeCell ref="I101:K101"/>
    <mergeCell ref="A88:C88"/>
    <mergeCell ref="A89:C89"/>
    <mergeCell ref="F89:G89"/>
    <mergeCell ref="F90:G90"/>
    <mergeCell ref="F91:G91"/>
    <mergeCell ref="A97:C97"/>
    <mergeCell ref="F88:G88"/>
    <mergeCell ref="I92:K92"/>
    <mergeCell ref="I91:K91"/>
    <mergeCell ref="I89:K89"/>
    <mergeCell ref="I90:K90"/>
    <mergeCell ref="F92:G92"/>
    <mergeCell ref="A96:C96"/>
    <mergeCell ref="A100:D100"/>
    <mergeCell ref="A101:D101"/>
    <mergeCell ref="E96:K96"/>
    <mergeCell ref="E97:K97"/>
    <mergeCell ref="E98:K98"/>
    <mergeCell ref="A98:C98"/>
    <mergeCell ref="F100:G100"/>
    <mergeCell ref="F101:G101"/>
    <mergeCell ref="A93:D93"/>
    <mergeCell ref="A92:C92"/>
    <mergeCell ref="AU4:AU5"/>
    <mergeCell ref="C34:E34"/>
    <mergeCell ref="C29:E29"/>
    <mergeCell ref="C30:E30"/>
    <mergeCell ref="C31:E31"/>
    <mergeCell ref="C28:E28"/>
    <mergeCell ref="C21:E21"/>
    <mergeCell ref="C22:E22"/>
    <mergeCell ref="C23:E23"/>
    <mergeCell ref="C9:E9"/>
    <mergeCell ref="C11:E11"/>
    <mergeCell ref="C20:E20"/>
    <mergeCell ref="C24:E24"/>
    <mergeCell ref="A4:E4"/>
    <mergeCell ref="C5:E5"/>
    <mergeCell ref="C13:E13"/>
    <mergeCell ref="C26:E26"/>
    <mergeCell ref="C15:E15"/>
    <mergeCell ref="C16:E16"/>
    <mergeCell ref="C19:E19"/>
    <mergeCell ref="C10:E10"/>
    <mergeCell ref="C27:E27"/>
    <mergeCell ref="C25:E25"/>
    <mergeCell ref="A90:C90"/>
    <mergeCell ref="A91:C91"/>
    <mergeCell ref="A60:E61"/>
    <mergeCell ref="C49:E49"/>
    <mergeCell ref="A58:E58"/>
    <mergeCell ref="C36:E36"/>
    <mergeCell ref="A57:E57"/>
    <mergeCell ref="C52:E52"/>
    <mergeCell ref="C47:E47"/>
    <mergeCell ref="C51:E51"/>
    <mergeCell ref="C37:E37"/>
    <mergeCell ref="C38:E38"/>
    <mergeCell ref="C39:E39"/>
    <mergeCell ref="C40:E40"/>
    <mergeCell ref="C45:E45"/>
    <mergeCell ref="C46:E46"/>
    <mergeCell ref="C41:E41"/>
    <mergeCell ref="C42:E42"/>
    <mergeCell ref="C43:E43"/>
    <mergeCell ref="C44:E44"/>
    <mergeCell ref="AT63:AT64"/>
    <mergeCell ref="C55:E55"/>
    <mergeCell ref="C50:E50"/>
    <mergeCell ref="C53:E53"/>
    <mergeCell ref="C48:E48"/>
    <mergeCell ref="A56:E56"/>
    <mergeCell ref="C54:E54"/>
    <mergeCell ref="A63:E64"/>
    <mergeCell ref="AG101:AO102"/>
    <mergeCell ref="AQ101:AU101"/>
    <mergeCell ref="AQ102:AU102"/>
    <mergeCell ref="AT65:AT66"/>
    <mergeCell ref="AU65:AU66"/>
    <mergeCell ref="AG100:AO100"/>
    <mergeCell ref="AT60:AT61"/>
    <mergeCell ref="AU60:AU61"/>
    <mergeCell ref="L86:AF86"/>
    <mergeCell ref="AU63:AU64"/>
    <mergeCell ref="F93:G93"/>
    <mergeCell ref="A87:K87"/>
    <mergeCell ref="A65:E66"/>
    <mergeCell ref="I88:K88"/>
    <mergeCell ref="A59:E59"/>
    <mergeCell ref="A62:E62"/>
  </mergeCells>
  <phoneticPr fontId="2" type="noConversion"/>
  <conditionalFormatting sqref="F65:AS65">
    <cfRule type="cellIs" dxfId="41" priority="1" stopIfTrue="1" operator="lessThan">
      <formula>50</formula>
    </cfRule>
  </conditionalFormatting>
  <dataValidations xWindow="452" yWindow="568" count="2">
    <dataValidation allowBlank="1" showInputMessage="1" showErrorMessage="1" prompt="Öğrencinin sorudan aldığı puan değerini giriniz." sqref="F6:AS55"/>
    <dataValidation allowBlank="1" showInputMessage="1" showErrorMessage="1" prompt="Sorunun konusunu giriniz." sqref="F3:AS3"/>
  </dataValidations>
  <pageMargins left="0.70866141732283472" right="0.19685039370078741" top="0.19685039370078741" bottom="0.11811023622047245" header="0.23622047244094491" footer="0.15748031496062992"/>
  <pageSetup paperSize="9" scale="60" orientation="portrait" r:id="rId1"/>
  <headerFooter alignWithMargins="0"/>
  <ignoredErrors>
    <ignoredError sqref="F62:AS62 F66 G58:H58 F58 G66:AS66 F63:AS63 H88:H92 F64:AS64 F61:AS61 F59:AS59 F60:AS60 F88 I58:AS58 F89:F92 I88:I92 D96:D98 E101 F101 H100 F100 E100 I100:K101 H101 AG99 AQ1 AQ99 F93 E93" unlockedFormula="1"/>
    <ignoredError sqref="G65:AS65" formula="1" unlockedFormula="1"/>
    <ignoredError sqref="F6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46"/>
    <pageSetUpPr fitToPage="1"/>
  </sheetPr>
  <dimension ref="A1:AU104"/>
  <sheetViews>
    <sheetView zoomScaleNormal="100" workbookViewId="0">
      <selection activeCell="F3" sqref="F3:O3"/>
    </sheetView>
  </sheetViews>
  <sheetFormatPr defaultRowHeight="12.75"/>
  <cols>
    <col min="1" max="1" width="3.85546875" style="71" customWidth="1"/>
    <col min="2" max="2" width="5.7109375" style="71" customWidth="1"/>
    <col min="3" max="4" width="8.7109375" style="71" customWidth="1"/>
    <col min="5" max="5" width="3.42578125" style="71" customWidth="1"/>
    <col min="6" max="45" width="2.42578125" style="71" customWidth="1"/>
    <col min="46" max="46" width="7.7109375" style="71" bestFit="1" customWidth="1"/>
    <col min="47" max="47" width="4.5703125" style="71" bestFit="1" customWidth="1"/>
    <col min="48" max="16384" width="9.140625" style="71"/>
  </cols>
  <sheetData>
    <row r="1" spans="1:47" ht="17.25" customHeight="1">
      <c r="A1" s="324" t="str">
        <f>'K. Bilgiler'!H14&amp;" EĞİTİM ÖĞRETİM YILI "&amp;'K. Bilgiler'!H6</f>
        <v>2018 - 2019 EĞİTİM ÖĞRETİM YILI M.AKİF ERSOY MESLEKİ VE TEKNİK ANADOLU LİSESİ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6"/>
      <c r="AQ1" s="323">
        <f ca="1">TODAY()</f>
        <v>43398</v>
      </c>
      <c r="AR1" s="323"/>
      <c r="AS1" s="323"/>
      <c r="AT1" s="323"/>
      <c r="AU1" s="323"/>
    </row>
    <row r="2" spans="1:47" ht="16.5" customHeight="1">
      <c r="A2" s="322" t="str">
        <f>'K. Bilgiler'!H10&amp;" / "&amp;'K. Bilgiler'!H12&amp;" SINIFI "&amp;'K. Bilgiler'!H8&amp;" DERSİ "&amp;'K. Bilgiler'!H16&amp;" DÖNEM 2. SINAV ANALİZİ"</f>
        <v xml:space="preserve"> /  SINIFI  DERSİ 1 DÖNEM 2. SINAV ANALİZİ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  <c r="AR2" s="323"/>
      <c r="AS2" s="323"/>
      <c r="AT2" s="323"/>
      <c r="AU2" s="323"/>
    </row>
    <row r="3" spans="1:47" ht="84.95" customHeight="1">
      <c r="A3" s="317" t="s">
        <v>82</v>
      </c>
      <c r="B3" s="318"/>
      <c r="C3" s="318"/>
      <c r="D3" s="318"/>
      <c r="E3" s="319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2"/>
      <c r="AR3" s="142"/>
      <c r="AS3" s="142"/>
      <c r="AT3" s="320"/>
      <c r="AU3" s="321"/>
    </row>
    <row r="4" spans="1:47" ht="12.75" customHeight="1">
      <c r="A4" s="303" t="s">
        <v>28</v>
      </c>
      <c r="B4" s="303"/>
      <c r="C4" s="303"/>
      <c r="D4" s="303"/>
      <c r="E4" s="303"/>
      <c r="F4" s="80" t="str">
        <f>IF('NOT Baremi'!E14=0," ",'NOT Baremi'!E14)</f>
        <v xml:space="preserve"> </v>
      </c>
      <c r="G4" s="80" t="str">
        <f>IF('NOT Baremi'!F14=0," ",'NOT Baremi'!F14)</f>
        <v xml:space="preserve"> </v>
      </c>
      <c r="H4" s="80" t="str">
        <f>IF('NOT Baremi'!G14=0," ",'NOT Baremi'!G14)</f>
        <v xml:space="preserve"> </v>
      </c>
      <c r="I4" s="80" t="str">
        <f>IF('NOT Baremi'!H14=0," ",'NOT Baremi'!H14)</f>
        <v xml:space="preserve"> </v>
      </c>
      <c r="J4" s="80" t="str">
        <f>IF('NOT Baremi'!I14=0," ",'NOT Baremi'!I14)</f>
        <v xml:space="preserve"> </v>
      </c>
      <c r="K4" s="80" t="str">
        <f>IF('NOT Baremi'!J14=0," ",'NOT Baremi'!J14)</f>
        <v xml:space="preserve"> </v>
      </c>
      <c r="L4" s="80" t="str">
        <f>IF('NOT Baremi'!K14=0," ",'NOT Baremi'!K14)</f>
        <v xml:space="preserve"> </v>
      </c>
      <c r="M4" s="80" t="str">
        <f>IF('NOT Baremi'!L14=0," ",'NOT Baremi'!L14)</f>
        <v xml:space="preserve"> </v>
      </c>
      <c r="N4" s="80" t="str">
        <f>IF('NOT Baremi'!M14=0," ",'NOT Baremi'!M14)</f>
        <v xml:space="preserve"> </v>
      </c>
      <c r="O4" s="80" t="str">
        <f>IF('NOT Baremi'!N14=0," ",'NOT Baremi'!N14)</f>
        <v xml:space="preserve"> </v>
      </c>
      <c r="P4" s="80" t="str">
        <f>IF('NOT Baremi'!O14=0," ",'NOT Baremi'!O14)</f>
        <v xml:space="preserve"> </v>
      </c>
      <c r="Q4" s="80" t="str">
        <f>IF('NOT Baremi'!P14=0," ",'NOT Baremi'!P14)</f>
        <v xml:space="preserve"> </v>
      </c>
      <c r="R4" s="80" t="str">
        <f>IF('NOT Baremi'!Q14=0," ",'NOT Baremi'!Q14)</f>
        <v xml:space="preserve"> </v>
      </c>
      <c r="S4" s="80" t="str">
        <f>IF('NOT Baremi'!R14=0," ",'NOT Baremi'!R14)</f>
        <v xml:space="preserve"> </v>
      </c>
      <c r="T4" s="80" t="str">
        <f>IF('NOT Baremi'!S14=0," ",'NOT Baremi'!S14)</f>
        <v xml:space="preserve"> </v>
      </c>
      <c r="U4" s="80" t="str">
        <f>IF('NOT Baremi'!T14=0," ",'NOT Baremi'!T14)</f>
        <v xml:space="preserve"> </v>
      </c>
      <c r="V4" s="80" t="str">
        <f>IF('NOT Baremi'!U14=0," ",'NOT Baremi'!U14)</f>
        <v xml:space="preserve"> </v>
      </c>
      <c r="W4" s="80" t="str">
        <f>IF('NOT Baremi'!V14=0," ",'NOT Baremi'!V14)</f>
        <v xml:space="preserve"> </v>
      </c>
      <c r="X4" s="80" t="str">
        <f>IF('NOT Baremi'!W14=0," ",'NOT Baremi'!W14)</f>
        <v xml:space="preserve"> </v>
      </c>
      <c r="Y4" s="80" t="str">
        <f>IF('NOT Baremi'!X14=0," ",'NOT Baremi'!X14)</f>
        <v xml:space="preserve"> </v>
      </c>
      <c r="Z4" s="80" t="str">
        <f>IF('NOT Baremi'!Y14=0," ",'NOT Baremi'!Y14)</f>
        <v xml:space="preserve"> </v>
      </c>
      <c r="AA4" s="80" t="str">
        <f>IF('NOT Baremi'!Z14=0," ",'NOT Baremi'!Z14)</f>
        <v xml:space="preserve"> </v>
      </c>
      <c r="AB4" s="80" t="str">
        <f>IF('NOT Baremi'!AA14=0," ",'NOT Baremi'!AA14)</f>
        <v xml:space="preserve"> </v>
      </c>
      <c r="AC4" s="80" t="str">
        <f>IF('NOT Baremi'!AB14=0," ",'NOT Baremi'!AB14)</f>
        <v xml:space="preserve"> </v>
      </c>
      <c r="AD4" s="80" t="str">
        <f>IF('NOT Baremi'!AC14=0," ",'NOT Baremi'!AC14)</f>
        <v xml:space="preserve"> </v>
      </c>
      <c r="AE4" s="80" t="str">
        <f>IF('NOT Baremi'!AD14=0," ",'NOT Baremi'!AD14)</f>
        <v xml:space="preserve"> </v>
      </c>
      <c r="AF4" s="80" t="str">
        <f>IF('NOT Baremi'!AE14=0," ",'NOT Baremi'!AE14)</f>
        <v xml:space="preserve"> </v>
      </c>
      <c r="AG4" s="80" t="str">
        <f>IF('NOT Baremi'!AF14=0," ",'NOT Baremi'!AF14)</f>
        <v xml:space="preserve"> </v>
      </c>
      <c r="AH4" s="80" t="str">
        <f>IF('NOT Baremi'!AG14=0," ",'NOT Baremi'!AG14)</f>
        <v xml:space="preserve"> </v>
      </c>
      <c r="AI4" s="80" t="str">
        <f>IF('NOT Baremi'!AH14=0," ",'NOT Baremi'!AH14)</f>
        <v xml:space="preserve"> </v>
      </c>
      <c r="AJ4" s="80" t="str">
        <f>IF('NOT Baremi'!AI14=0," ",'NOT Baremi'!AI14)</f>
        <v xml:space="preserve"> </v>
      </c>
      <c r="AK4" s="80" t="str">
        <f>IF('NOT Baremi'!AJ14=0," ",'NOT Baremi'!AJ14)</f>
        <v xml:space="preserve"> </v>
      </c>
      <c r="AL4" s="80" t="str">
        <f>IF('NOT Baremi'!AK14=0," ",'NOT Baremi'!AK14)</f>
        <v xml:space="preserve"> </v>
      </c>
      <c r="AM4" s="80" t="str">
        <f>IF('NOT Baremi'!AL14=0," ",'NOT Baremi'!AL14)</f>
        <v xml:space="preserve"> </v>
      </c>
      <c r="AN4" s="80" t="str">
        <f>IF('NOT Baremi'!AM14=0," ",'NOT Baremi'!AM14)</f>
        <v xml:space="preserve"> </v>
      </c>
      <c r="AO4" s="80" t="str">
        <f>IF('NOT Baremi'!AN14=0," ",'NOT Baremi'!AN14)</f>
        <v xml:space="preserve"> </v>
      </c>
      <c r="AP4" s="80" t="str">
        <f>IF('NOT Baremi'!AO14=0," ",'NOT Baremi'!AO14)</f>
        <v xml:space="preserve"> </v>
      </c>
      <c r="AQ4" s="80" t="str">
        <f>IF('NOT Baremi'!AP14=0," ",'NOT Baremi'!AP14)</f>
        <v xml:space="preserve"> </v>
      </c>
      <c r="AR4" s="80" t="str">
        <f>IF('NOT Baremi'!AQ14=0," ",'NOT Baremi'!AQ14)</f>
        <v xml:space="preserve"> </v>
      </c>
      <c r="AS4" s="80" t="str">
        <f>IF('NOT Baremi'!AR14=0," ",'NOT Baremi'!AR14)</f>
        <v xml:space="preserve"> </v>
      </c>
      <c r="AT4" s="38" t="str">
        <f>IF(SUM(F4:AS4)=0," ",SUM(F4:AS4))</f>
        <v xml:space="preserve"> </v>
      </c>
      <c r="AU4" s="301" t="s">
        <v>100</v>
      </c>
    </row>
    <row r="5" spans="1:47" ht="37.5">
      <c r="A5" s="39" t="s">
        <v>0</v>
      </c>
      <c r="B5" s="39" t="s">
        <v>36</v>
      </c>
      <c r="C5" s="304" t="s">
        <v>27</v>
      </c>
      <c r="D5" s="304"/>
      <c r="E5" s="304"/>
      <c r="F5" s="81" t="str">
        <f>IF('NOT Baremi'!E14&gt;0,'NOT Baremi'!E13&amp;"."&amp;"SORU"," ")</f>
        <v xml:space="preserve"> </v>
      </c>
      <c r="G5" s="81" t="str">
        <f>IF('NOT Baremi'!F14&gt;0,'NOT Baremi'!F13&amp;"."&amp;"SORU"," ")</f>
        <v xml:space="preserve"> </v>
      </c>
      <c r="H5" s="81" t="str">
        <f>IF('NOT Baremi'!G14&gt;0,'NOT Baremi'!G13&amp;"."&amp;"SORU"," ")</f>
        <v xml:space="preserve"> </v>
      </c>
      <c r="I5" s="81" t="str">
        <f>IF('NOT Baremi'!H14&gt;0,'NOT Baremi'!H13&amp;"."&amp;"SORU"," ")</f>
        <v xml:space="preserve"> </v>
      </c>
      <c r="J5" s="81" t="str">
        <f>IF('NOT Baremi'!I14&gt;0,'NOT Baremi'!I13&amp;"."&amp;"SORU"," ")</f>
        <v xml:space="preserve"> </v>
      </c>
      <c r="K5" s="81" t="str">
        <f>IF('NOT Baremi'!J14&gt;0,'NOT Baremi'!J13&amp;"."&amp;"SORU"," ")</f>
        <v xml:space="preserve"> </v>
      </c>
      <c r="L5" s="81" t="str">
        <f>IF('NOT Baremi'!K14&gt;0,'NOT Baremi'!K13&amp;"."&amp;"SORU"," ")</f>
        <v xml:space="preserve"> </v>
      </c>
      <c r="M5" s="81" t="str">
        <f>IF('NOT Baremi'!L14&gt;0,'NOT Baremi'!L13&amp;"."&amp;"SORU"," ")</f>
        <v xml:space="preserve"> </v>
      </c>
      <c r="N5" s="81" t="str">
        <f>IF('NOT Baremi'!M14&gt;0,'NOT Baremi'!M13&amp;"."&amp;"SORU"," ")</f>
        <v xml:space="preserve"> </v>
      </c>
      <c r="O5" s="81" t="str">
        <f>IF('NOT Baremi'!N14&gt;0,'NOT Baremi'!N13&amp;"."&amp;"SORU"," ")</f>
        <v xml:space="preserve"> </v>
      </c>
      <c r="P5" s="81" t="str">
        <f>IF('NOT Baremi'!O14&gt;0,'NOT Baremi'!O13&amp;"."&amp;"SORU"," ")</f>
        <v xml:space="preserve"> </v>
      </c>
      <c r="Q5" s="81" t="str">
        <f>IF('NOT Baremi'!P14&gt;0,'NOT Baremi'!P13&amp;"."&amp;"SORU"," ")</f>
        <v xml:space="preserve"> </v>
      </c>
      <c r="R5" s="81" t="str">
        <f>IF('NOT Baremi'!Q14&gt;0,'NOT Baremi'!Q13&amp;"."&amp;"SORU"," ")</f>
        <v xml:space="preserve"> </v>
      </c>
      <c r="S5" s="81" t="str">
        <f>IF('NOT Baremi'!R14&gt;0,'NOT Baremi'!R13&amp;"."&amp;"SORU"," ")</f>
        <v xml:space="preserve"> </v>
      </c>
      <c r="T5" s="81" t="str">
        <f>IF('NOT Baremi'!S14&gt;0,'NOT Baremi'!S13&amp;"."&amp;"SORU"," ")</f>
        <v xml:space="preserve"> </v>
      </c>
      <c r="U5" s="81" t="str">
        <f>IF('NOT Baremi'!T14&gt;0,'NOT Baremi'!T13&amp;"."&amp;"SORU"," ")</f>
        <v xml:space="preserve"> </v>
      </c>
      <c r="V5" s="81" t="str">
        <f>IF('NOT Baremi'!U14&gt;0,'NOT Baremi'!U13&amp;"."&amp;"SORU"," ")</f>
        <v xml:space="preserve"> </v>
      </c>
      <c r="W5" s="81" t="str">
        <f>IF('NOT Baremi'!V14&gt;0,'NOT Baremi'!V13&amp;"."&amp;"SORU"," ")</f>
        <v xml:space="preserve"> </v>
      </c>
      <c r="X5" s="81" t="str">
        <f>IF('NOT Baremi'!W14&gt;0,'NOT Baremi'!W13&amp;"."&amp;"SORU"," ")</f>
        <v xml:space="preserve"> </v>
      </c>
      <c r="Y5" s="81" t="str">
        <f>IF('NOT Baremi'!X14&gt;0,'NOT Baremi'!X13&amp;"."&amp;"SORU"," ")</f>
        <v xml:space="preserve"> </v>
      </c>
      <c r="Z5" s="81" t="str">
        <f>IF('NOT Baremi'!Y14&gt;0,'NOT Baremi'!Y13&amp;"."&amp;"SORU"," ")</f>
        <v xml:space="preserve"> </v>
      </c>
      <c r="AA5" s="81" t="str">
        <f>IF('NOT Baremi'!Z14&gt;0,'NOT Baremi'!Z13&amp;"."&amp;"SORU"," ")</f>
        <v xml:space="preserve"> </v>
      </c>
      <c r="AB5" s="81" t="str">
        <f>IF('NOT Baremi'!AA14&gt;0,'NOT Baremi'!AA13&amp;"."&amp;"SORU"," ")</f>
        <v xml:space="preserve"> </v>
      </c>
      <c r="AC5" s="81" t="str">
        <f>IF('NOT Baremi'!AB14&gt;0,'NOT Baremi'!AB13&amp;"."&amp;"SORU"," ")</f>
        <v xml:space="preserve"> </v>
      </c>
      <c r="AD5" s="81" t="str">
        <f>IF('NOT Baremi'!AC14&gt;0,'NOT Baremi'!AC13&amp;"."&amp;"SORU"," ")</f>
        <v xml:space="preserve"> </v>
      </c>
      <c r="AE5" s="81" t="str">
        <f>IF('NOT Baremi'!AD14&gt;0,'NOT Baremi'!AD13&amp;"."&amp;"SORU"," ")</f>
        <v xml:space="preserve"> </v>
      </c>
      <c r="AF5" s="81" t="str">
        <f>IF('NOT Baremi'!AE14&gt;0,'NOT Baremi'!AE13&amp;"."&amp;"SORU"," ")</f>
        <v xml:space="preserve"> </v>
      </c>
      <c r="AG5" s="81" t="str">
        <f>IF('NOT Baremi'!AF14&gt;0,'NOT Baremi'!AF13&amp;"."&amp;"SORU"," ")</f>
        <v xml:space="preserve"> </v>
      </c>
      <c r="AH5" s="81" t="str">
        <f>IF('NOT Baremi'!AG14&gt;0,'NOT Baremi'!AG13&amp;"."&amp;"SORU"," ")</f>
        <v xml:space="preserve"> </v>
      </c>
      <c r="AI5" s="81" t="str">
        <f>IF('NOT Baremi'!AH14&gt;0,'NOT Baremi'!AH13&amp;"."&amp;"SORU"," ")</f>
        <v xml:space="preserve"> </v>
      </c>
      <c r="AJ5" s="81" t="str">
        <f>IF('NOT Baremi'!AI14&gt;0,'NOT Baremi'!AI13&amp;"."&amp;"SORU"," ")</f>
        <v xml:space="preserve"> </v>
      </c>
      <c r="AK5" s="81" t="str">
        <f>IF('NOT Baremi'!AJ14&gt;0,'NOT Baremi'!AJ13&amp;"."&amp;"SORU"," ")</f>
        <v xml:space="preserve"> </v>
      </c>
      <c r="AL5" s="81" t="str">
        <f>IF('NOT Baremi'!AK14&gt;0,'NOT Baremi'!AK13&amp;"."&amp;"SORU"," ")</f>
        <v xml:space="preserve"> </v>
      </c>
      <c r="AM5" s="81" t="str">
        <f>IF('NOT Baremi'!AL14&gt;0,'NOT Baremi'!AL13&amp;"."&amp;"SORU"," ")</f>
        <v xml:space="preserve"> </v>
      </c>
      <c r="AN5" s="81" t="str">
        <f>IF('NOT Baremi'!AM14&gt;0,'NOT Baremi'!AM13&amp;"."&amp;"SORU"," ")</f>
        <v xml:space="preserve"> </v>
      </c>
      <c r="AO5" s="81" t="str">
        <f>IF('NOT Baremi'!AN14&gt;0,'NOT Baremi'!AN13&amp;"."&amp;"SORU"," ")</f>
        <v xml:space="preserve"> </v>
      </c>
      <c r="AP5" s="81" t="str">
        <f>IF('NOT Baremi'!AO14&gt;0,'NOT Baremi'!AO13&amp;"."&amp;"SORU"," ")</f>
        <v xml:space="preserve"> </v>
      </c>
      <c r="AQ5" s="81" t="str">
        <f>IF('NOT Baremi'!AP14&gt;0,'NOT Baremi'!AP13&amp;"."&amp;"SORU"," ")</f>
        <v xml:space="preserve"> </v>
      </c>
      <c r="AR5" s="81" t="str">
        <f>IF('NOT Baremi'!AQ14&gt;0,'NOT Baremi'!AQ13&amp;"."&amp;"SORU"," ")</f>
        <v xml:space="preserve"> </v>
      </c>
      <c r="AS5" s="81" t="str">
        <f>IF('NOT Baremi'!AR14&gt;0,'NOT Baremi'!AR13&amp;"."&amp;"SORU"," ")</f>
        <v xml:space="preserve"> </v>
      </c>
      <c r="AT5" s="19" t="s">
        <v>31</v>
      </c>
      <c r="AU5" s="301"/>
    </row>
    <row r="6" spans="1:47" ht="9.9499999999999993" customHeight="1">
      <c r="A6" s="40" t="str">
        <f>'S. Listesi'!E4</f>
        <v xml:space="preserve"> </v>
      </c>
      <c r="B6" s="41" t="str">
        <f>IF('S. Listesi'!F4=0," ",'S. Listesi'!F4)</f>
        <v xml:space="preserve"> </v>
      </c>
      <c r="C6" s="302" t="str">
        <f>IF('S. Listesi'!G4=0," ",'S. Listesi'!G4)</f>
        <v xml:space="preserve"> </v>
      </c>
      <c r="D6" s="302"/>
      <c r="E6" s="302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56" t="str">
        <f>IF(COUNTBLANK(F6:AS6)=COLUMNS(F6:AS6)," ",IF(SUM(F6:AS6)=0,0,SUM(F6:AS6)))</f>
        <v xml:space="preserve"> </v>
      </c>
      <c r="AU6" s="20" t="str">
        <f>IF(OR(A6="",F6=""),"",ROUND(AT6,0))</f>
        <v/>
      </c>
    </row>
    <row r="7" spans="1:47" ht="9.9499999999999993" customHeight="1">
      <c r="A7" s="40" t="str">
        <f>'S. Listesi'!E5</f>
        <v xml:space="preserve"> </v>
      </c>
      <c r="B7" s="41" t="str">
        <f>IF('S. Listesi'!F5=0," ",'S. Listesi'!F5)</f>
        <v xml:space="preserve"> </v>
      </c>
      <c r="C7" s="302" t="str">
        <f>IF('S. Listesi'!G5=0," ",'S. Listesi'!G5)</f>
        <v xml:space="preserve"> </v>
      </c>
      <c r="D7" s="302"/>
      <c r="E7" s="302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56" t="str">
        <f t="shared" ref="AT7:AT55" si="0">IF(COUNTBLANK(F7:AS7)=COLUMNS(F7:AS7)," ",IF(SUM(F7:AS7)=0,0,SUM(F7:AS7)))</f>
        <v xml:space="preserve"> </v>
      </c>
      <c r="AU7" s="20" t="str">
        <f t="shared" ref="AU7:AU55" si="1">IF(OR(A7="",F7=""),"",ROUND(AT7,0))</f>
        <v/>
      </c>
    </row>
    <row r="8" spans="1:47" ht="9.9499999999999993" customHeight="1">
      <c r="A8" s="40" t="str">
        <f>'S. Listesi'!E6</f>
        <v xml:space="preserve"> </v>
      </c>
      <c r="B8" s="41" t="str">
        <f>IF('S. Listesi'!F6=0," ",'S. Listesi'!F6)</f>
        <v xml:space="preserve"> </v>
      </c>
      <c r="C8" s="302" t="str">
        <f>IF('S. Listesi'!G6=0," ",'S. Listesi'!G6)</f>
        <v xml:space="preserve"> </v>
      </c>
      <c r="D8" s="302"/>
      <c r="E8" s="302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56" t="str">
        <f t="shared" si="0"/>
        <v xml:space="preserve"> </v>
      </c>
      <c r="AU8" s="20" t="str">
        <f t="shared" si="1"/>
        <v/>
      </c>
    </row>
    <row r="9" spans="1:47" ht="9.9499999999999993" customHeight="1">
      <c r="A9" s="40" t="str">
        <f>'S. Listesi'!E7</f>
        <v xml:space="preserve"> </v>
      </c>
      <c r="B9" s="41" t="str">
        <f>IF('S. Listesi'!F7=0," ",'S. Listesi'!F7)</f>
        <v xml:space="preserve"> </v>
      </c>
      <c r="C9" s="302" t="str">
        <f>IF('S. Listesi'!G7=0," ",'S. Listesi'!G7)</f>
        <v xml:space="preserve"> </v>
      </c>
      <c r="D9" s="302"/>
      <c r="E9" s="302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56" t="str">
        <f t="shared" si="0"/>
        <v xml:space="preserve"> </v>
      </c>
      <c r="AU9" s="20" t="str">
        <f t="shared" si="1"/>
        <v/>
      </c>
    </row>
    <row r="10" spans="1:47" ht="9.9499999999999993" customHeight="1">
      <c r="A10" s="40" t="str">
        <f>'S. Listesi'!E8</f>
        <v xml:space="preserve"> </v>
      </c>
      <c r="B10" s="41" t="str">
        <f>IF('S. Listesi'!F8=0," ",'S. Listesi'!F8)</f>
        <v xml:space="preserve"> </v>
      </c>
      <c r="C10" s="302" t="str">
        <f>IF('S. Listesi'!G8=0," ",'S. Listesi'!G8)</f>
        <v xml:space="preserve"> </v>
      </c>
      <c r="D10" s="302"/>
      <c r="E10" s="302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56" t="str">
        <f t="shared" si="0"/>
        <v xml:space="preserve"> </v>
      </c>
      <c r="AU10" s="20" t="str">
        <f t="shared" si="1"/>
        <v/>
      </c>
    </row>
    <row r="11" spans="1:47" ht="9.9499999999999993" customHeight="1">
      <c r="A11" s="40" t="str">
        <f>'S. Listesi'!E9</f>
        <v xml:space="preserve"> </v>
      </c>
      <c r="B11" s="41" t="str">
        <f>IF('S. Listesi'!F9=0," ",'S. Listesi'!F9)</f>
        <v xml:space="preserve"> </v>
      </c>
      <c r="C11" s="302" t="str">
        <f>IF('S. Listesi'!G9=0," ",'S. Listesi'!G9)</f>
        <v xml:space="preserve"> </v>
      </c>
      <c r="D11" s="302"/>
      <c r="E11" s="302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56" t="str">
        <f t="shared" si="0"/>
        <v xml:space="preserve"> </v>
      </c>
      <c r="AU11" s="20" t="str">
        <f t="shared" si="1"/>
        <v/>
      </c>
    </row>
    <row r="12" spans="1:47" ht="9.9499999999999993" customHeight="1">
      <c r="A12" s="40" t="str">
        <f>'S. Listesi'!E10</f>
        <v xml:space="preserve"> </v>
      </c>
      <c r="B12" s="41" t="str">
        <f>IF('S. Listesi'!F10=0," ",'S. Listesi'!F10)</f>
        <v xml:space="preserve"> </v>
      </c>
      <c r="C12" s="302" t="str">
        <f>IF('S. Listesi'!G10=0," ",'S. Listesi'!G10)</f>
        <v xml:space="preserve"> </v>
      </c>
      <c r="D12" s="302"/>
      <c r="E12" s="302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56" t="str">
        <f t="shared" si="0"/>
        <v xml:space="preserve"> </v>
      </c>
      <c r="AU12" s="20" t="str">
        <f t="shared" si="1"/>
        <v/>
      </c>
    </row>
    <row r="13" spans="1:47" ht="9.9499999999999993" customHeight="1">
      <c r="A13" s="40" t="str">
        <f>'S. Listesi'!E11</f>
        <v xml:space="preserve"> </v>
      </c>
      <c r="B13" s="41" t="str">
        <f>IF('S. Listesi'!F11=0," ",'S. Listesi'!F11)</f>
        <v xml:space="preserve"> </v>
      </c>
      <c r="C13" s="302" t="str">
        <f>IF('S. Listesi'!G11=0," ",'S. Listesi'!G11)</f>
        <v xml:space="preserve"> </v>
      </c>
      <c r="D13" s="302"/>
      <c r="E13" s="302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56" t="str">
        <f t="shared" si="0"/>
        <v xml:space="preserve"> </v>
      </c>
      <c r="AU13" s="20" t="str">
        <f t="shared" si="1"/>
        <v/>
      </c>
    </row>
    <row r="14" spans="1:47" ht="9.9499999999999993" customHeight="1">
      <c r="A14" s="40" t="str">
        <f>'S. Listesi'!E12</f>
        <v xml:space="preserve"> </v>
      </c>
      <c r="B14" s="41" t="str">
        <f>IF('S. Listesi'!F12=0," ",'S. Listesi'!F12)</f>
        <v xml:space="preserve"> </v>
      </c>
      <c r="C14" s="302" t="str">
        <f>IF('S. Listesi'!G12=0," ",'S. Listesi'!G12)</f>
        <v xml:space="preserve"> </v>
      </c>
      <c r="D14" s="302"/>
      <c r="E14" s="302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56" t="str">
        <f t="shared" si="0"/>
        <v xml:space="preserve"> </v>
      </c>
      <c r="AU14" s="20" t="str">
        <f t="shared" si="1"/>
        <v/>
      </c>
    </row>
    <row r="15" spans="1:47" ht="9.9499999999999993" customHeight="1">
      <c r="A15" s="40" t="str">
        <f>'S. Listesi'!E13</f>
        <v xml:space="preserve"> </v>
      </c>
      <c r="B15" s="41" t="str">
        <f>IF('S. Listesi'!F13=0," ",'S. Listesi'!F13)</f>
        <v xml:space="preserve"> </v>
      </c>
      <c r="C15" s="302" t="str">
        <f>IF('S. Listesi'!G13=0," ",'S. Listesi'!G13)</f>
        <v xml:space="preserve"> </v>
      </c>
      <c r="D15" s="302"/>
      <c r="E15" s="302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56" t="str">
        <f t="shared" si="0"/>
        <v xml:space="preserve"> </v>
      </c>
      <c r="AU15" s="20" t="str">
        <f t="shared" si="1"/>
        <v/>
      </c>
    </row>
    <row r="16" spans="1:47" ht="9.9499999999999993" customHeight="1">
      <c r="A16" s="40" t="str">
        <f>'S. Listesi'!E14</f>
        <v xml:space="preserve"> </v>
      </c>
      <c r="B16" s="41" t="str">
        <f>IF('S. Listesi'!F14=0," ",'S. Listesi'!F14)</f>
        <v xml:space="preserve"> </v>
      </c>
      <c r="C16" s="302" t="str">
        <f>IF('S. Listesi'!G14=0," ",'S. Listesi'!G14)</f>
        <v xml:space="preserve"> </v>
      </c>
      <c r="D16" s="302"/>
      <c r="E16" s="302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56" t="str">
        <f t="shared" si="0"/>
        <v xml:space="preserve"> </v>
      </c>
      <c r="AU16" s="20" t="str">
        <f t="shared" si="1"/>
        <v/>
      </c>
    </row>
    <row r="17" spans="1:47" ht="9.9499999999999993" customHeight="1">
      <c r="A17" s="40" t="str">
        <f>'S. Listesi'!E15</f>
        <v xml:space="preserve"> </v>
      </c>
      <c r="B17" s="41" t="str">
        <f>IF('S. Listesi'!F15=0," ",'S. Listesi'!F15)</f>
        <v xml:space="preserve"> </v>
      </c>
      <c r="C17" s="302" t="str">
        <f>IF('S. Listesi'!G15=0," ",'S. Listesi'!G15)</f>
        <v xml:space="preserve"> </v>
      </c>
      <c r="D17" s="302"/>
      <c r="E17" s="302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56" t="str">
        <f t="shared" si="0"/>
        <v xml:space="preserve"> </v>
      </c>
      <c r="AU17" s="20" t="str">
        <f t="shared" si="1"/>
        <v/>
      </c>
    </row>
    <row r="18" spans="1:47" ht="9.9499999999999993" customHeight="1">
      <c r="A18" s="40" t="str">
        <f>'S. Listesi'!E16</f>
        <v xml:space="preserve"> </v>
      </c>
      <c r="B18" s="41" t="str">
        <f>IF('S. Listesi'!F16=0," ",'S. Listesi'!F16)</f>
        <v xml:space="preserve"> </v>
      </c>
      <c r="C18" s="302" t="str">
        <f>IF('S. Listesi'!G16=0," ",'S. Listesi'!G16)</f>
        <v xml:space="preserve"> </v>
      </c>
      <c r="D18" s="302"/>
      <c r="E18" s="302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56" t="str">
        <f t="shared" si="0"/>
        <v xml:space="preserve"> </v>
      </c>
      <c r="AU18" s="20" t="str">
        <f t="shared" si="1"/>
        <v/>
      </c>
    </row>
    <row r="19" spans="1:47" ht="9.9499999999999993" customHeight="1">
      <c r="A19" s="40" t="str">
        <f>'S. Listesi'!E17</f>
        <v xml:space="preserve"> </v>
      </c>
      <c r="B19" s="41" t="str">
        <f>IF('S. Listesi'!F17=0," ",'S. Listesi'!F17)</f>
        <v xml:space="preserve"> </v>
      </c>
      <c r="C19" s="302" t="str">
        <f>IF('S. Listesi'!G17=0," ",'S. Listesi'!G17)</f>
        <v xml:space="preserve"> </v>
      </c>
      <c r="D19" s="302"/>
      <c r="E19" s="302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56" t="str">
        <f t="shared" si="0"/>
        <v xml:space="preserve"> </v>
      </c>
      <c r="AU19" s="20" t="str">
        <f t="shared" si="1"/>
        <v/>
      </c>
    </row>
    <row r="20" spans="1:47" ht="9.9499999999999993" customHeight="1">
      <c r="A20" s="40" t="str">
        <f>'S. Listesi'!E18</f>
        <v xml:space="preserve"> </v>
      </c>
      <c r="B20" s="41" t="str">
        <f>IF('S. Listesi'!F18=0," ",'S. Listesi'!F18)</f>
        <v xml:space="preserve"> </v>
      </c>
      <c r="C20" s="302" t="str">
        <f>IF('S. Listesi'!G18=0," ",'S. Listesi'!G18)</f>
        <v xml:space="preserve"> </v>
      </c>
      <c r="D20" s="302"/>
      <c r="E20" s="302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56" t="str">
        <f t="shared" si="0"/>
        <v xml:space="preserve"> </v>
      </c>
      <c r="AU20" s="20" t="str">
        <f t="shared" si="1"/>
        <v/>
      </c>
    </row>
    <row r="21" spans="1:47" ht="9.9499999999999993" customHeight="1">
      <c r="A21" s="40" t="str">
        <f>'S. Listesi'!E19</f>
        <v xml:space="preserve"> </v>
      </c>
      <c r="B21" s="41" t="str">
        <f>IF('S. Listesi'!F19=0," ",'S. Listesi'!F19)</f>
        <v xml:space="preserve"> </v>
      </c>
      <c r="C21" s="302" t="str">
        <f>IF('S. Listesi'!G19=0," ",'S. Listesi'!G19)</f>
        <v xml:space="preserve"> </v>
      </c>
      <c r="D21" s="302"/>
      <c r="E21" s="302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56" t="str">
        <f t="shared" si="0"/>
        <v xml:space="preserve"> </v>
      </c>
      <c r="AU21" s="20" t="str">
        <f t="shared" si="1"/>
        <v/>
      </c>
    </row>
    <row r="22" spans="1:47" ht="9.9499999999999993" customHeight="1">
      <c r="A22" s="40" t="str">
        <f>'S. Listesi'!E20</f>
        <v xml:space="preserve"> </v>
      </c>
      <c r="B22" s="41" t="str">
        <f>IF('S. Listesi'!F20=0," ",'S. Listesi'!F20)</f>
        <v xml:space="preserve"> </v>
      </c>
      <c r="C22" s="302" t="str">
        <f>IF('S. Listesi'!G20=0," ",'S. Listesi'!G20)</f>
        <v xml:space="preserve"> </v>
      </c>
      <c r="D22" s="302"/>
      <c r="E22" s="302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56" t="str">
        <f t="shared" si="0"/>
        <v xml:space="preserve"> </v>
      </c>
      <c r="AU22" s="20" t="str">
        <f t="shared" si="1"/>
        <v/>
      </c>
    </row>
    <row r="23" spans="1:47" ht="9.9499999999999993" customHeight="1">
      <c r="A23" s="40" t="str">
        <f>'S. Listesi'!E21</f>
        <v xml:space="preserve"> </v>
      </c>
      <c r="B23" s="41" t="str">
        <f>IF('S. Listesi'!F21=0," ",'S. Listesi'!F21)</f>
        <v xml:space="preserve"> </v>
      </c>
      <c r="C23" s="302" t="str">
        <f>IF('S. Listesi'!G21=0," ",'S. Listesi'!G21)</f>
        <v xml:space="preserve"> </v>
      </c>
      <c r="D23" s="302"/>
      <c r="E23" s="302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56" t="str">
        <f t="shared" si="0"/>
        <v xml:space="preserve"> </v>
      </c>
      <c r="AU23" s="20" t="str">
        <f t="shared" si="1"/>
        <v/>
      </c>
    </row>
    <row r="24" spans="1:47" ht="9.9499999999999993" customHeight="1">
      <c r="A24" s="40" t="str">
        <f>'S. Listesi'!E22</f>
        <v xml:space="preserve"> </v>
      </c>
      <c r="B24" s="41" t="str">
        <f>IF('S. Listesi'!F22=0," ",'S. Listesi'!F22)</f>
        <v xml:space="preserve"> </v>
      </c>
      <c r="C24" s="302" t="str">
        <f>IF('S. Listesi'!G22=0," ",'S. Listesi'!G22)</f>
        <v xml:space="preserve"> </v>
      </c>
      <c r="D24" s="302"/>
      <c r="E24" s="302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56" t="str">
        <f t="shared" si="0"/>
        <v xml:space="preserve"> </v>
      </c>
      <c r="AU24" s="20" t="str">
        <f t="shared" si="1"/>
        <v/>
      </c>
    </row>
    <row r="25" spans="1:47" ht="9.9499999999999993" customHeight="1">
      <c r="A25" s="40" t="str">
        <f>'S. Listesi'!E23</f>
        <v xml:space="preserve"> </v>
      </c>
      <c r="B25" s="41" t="str">
        <f>IF('S. Listesi'!F23=0," ",'S. Listesi'!F23)</f>
        <v xml:space="preserve"> </v>
      </c>
      <c r="C25" s="302" t="str">
        <f>IF('S. Listesi'!G23=0," ",'S. Listesi'!G23)</f>
        <v xml:space="preserve"> </v>
      </c>
      <c r="D25" s="302"/>
      <c r="E25" s="302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56" t="str">
        <f t="shared" si="0"/>
        <v xml:space="preserve"> </v>
      </c>
      <c r="AU25" s="20" t="str">
        <f t="shared" si="1"/>
        <v/>
      </c>
    </row>
    <row r="26" spans="1:47" ht="9.9499999999999993" customHeight="1">
      <c r="A26" s="40" t="str">
        <f>'S. Listesi'!E24</f>
        <v xml:space="preserve"> </v>
      </c>
      <c r="B26" s="41" t="str">
        <f>IF('S. Listesi'!F24=0," ",'S. Listesi'!F24)</f>
        <v xml:space="preserve"> </v>
      </c>
      <c r="C26" s="302" t="str">
        <f>IF('S. Listesi'!G24=0," ",'S. Listesi'!G24)</f>
        <v xml:space="preserve"> </v>
      </c>
      <c r="D26" s="302"/>
      <c r="E26" s="302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56" t="str">
        <f t="shared" si="0"/>
        <v xml:space="preserve"> </v>
      </c>
      <c r="AU26" s="20" t="str">
        <f t="shared" si="1"/>
        <v/>
      </c>
    </row>
    <row r="27" spans="1:47" ht="9.9499999999999993" customHeight="1">
      <c r="A27" s="40" t="str">
        <f>'S. Listesi'!E25</f>
        <v xml:space="preserve"> </v>
      </c>
      <c r="B27" s="41" t="str">
        <f>IF('S. Listesi'!F25=0," ",'S. Listesi'!F25)</f>
        <v xml:space="preserve"> </v>
      </c>
      <c r="C27" s="302" t="str">
        <f>IF('S. Listesi'!G25=0," ",'S. Listesi'!G25)</f>
        <v xml:space="preserve"> </v>
      </c>
      <c r="D27" s="302"/>
      <c r="E27" s="302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56" t="str">
        <f t="shared" si="0"/>
        <v xml:space="preserve"> </v>
      </c>
      <c r="AU27" s="20" t="str">
        <f t="shared" si="1"/>
        <v/>
      </c>
    </row>
    <row r="28" spans="1:47" ht="9.9499999999999993" customHeight="1">
      <c r="A28" s="40" t="str">
        <f>'S. Listesi'!E26</f>
        <v xml:space="preserve"> </v>
      </c>
      <c r="B28" s="41" t="str">
        <f>IF('S. Listesi'!F26=0," ",'S. Listesi'!F26)</f>
        <v xml:space="preserve"> </v>
      </c>
      <c r="C28" s="302" t="str">
        <f>IF('S. Listesi'!G26=0," ",'S. Listesi'!G26)</f>
        <v xml:space="preserve"> </v>
      </c>
      <c r="D28" s="302"/>
      <c r="E28" s="302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56" t="str">
        <f t="shared" si="0"/>
        <v xml:space="preserve"> </v>
      </c>
      <c r="AU28" s="20" t="str">
        <f t="shared" si="1"/>
        <v/>
      </c>
    </row>
    <row r="29" spans="1:47" ht="9.9499999999999993" customHeight="1">
      <c r="A29" s="40" t="str">
        <f>'S. Listesi'!E27</f>
        <v xml:space="preserve"> </v>
      </c>
      <c r="B29" s="41" t="str">
        <f>IF('S. Listesi'!F27=0," ",'S. Listesi'!F27)</f>
        <v xml:space="preserve"> </v>
      </c>
      <c r="C29" s="260" t="str">
        <f>IF('S. Listesi'!G27=0," ",'S. Listesi'!G27)</f>
        <v xml:space="preserve"> </v>
      </c>
      <c r="D29" s="261"/>
      <c r="E29" s="262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56" t="str">
        <f t="shared" si="0"/>
        <v xml:space="preserve"> </v>
      </c>
      <c r="AU29" s="20" t="str">
        <f t="shared" si="1"/>
        <v/>
      </c>
    </row>
    <row r="30" spans="1:47" ht="9.9499999999999993" customHeight="1">
      <c r="A30" s="40" t="str">
        <f>'S. Listesi'!E28</f>
        <v xml:space="preserve"> </v>
      </c>
      <c r="B30" s="41" t="str">
        <f>IF('S. Listesi'!F28=0," ",'S. Listesi'!F28)</f>
        <v xml:space="preserve"> </v>
      </c>
      <c r="C30" s="260" t="str">
        <f>IF('S. Listesi'!G28=0," ",'S. Listesi'!G28)</f>
        <v xml:space="preserve"> </v>
      </c>
      <c r="D30" s="261"/>
      <c r="E30" s="262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56" t="str">
        <f t="shared" si="0"/>
        <v xml:space="preserve"> </v>
      </c>
      <c r="AU30" s="20" t="str">
        <f t="shared" si="1"/>
        <v/>
      </c>
    </row>
    <row r="31" spans="1:47" ht="9.9499999999999993" customHeight="1">
      <c r="A31" s="40" t="str">
        <f>'S. Listesi'!E29</f>
        <v xml:space="preserve"> </v>
      </c>
      <c r="B31" s="41" t="str">
        <f>IF('S. Listesi'!F29=0," ",'S. Listesi'!F29)</f>
        <v xml:space="preserve"> </v>
      </c>
      <c r="C31" s="260" t="str">
        <f>IF('S. Listesi'!G29=0," ",'S. Listesi'!G29)</f>
        <v xml:space="preserve"> </v>
      </c>
      <c r="D31" s="261"/>
      <c r="E31" s="262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56" t="str">
        <f t="shared" si="0"/>
        <v xml:space="preserve"> </v>
      </c>
      <c r="AU31" s="20" t="str">
        <f t="shared" si="1"/>
        <v/>
      </c>
    </row>
    <row r="32" spans="1:47" ht="9.9499999999999993" customHeight="1">
      <c r="A32" s="40" t="str">
        <f>'S. Listesi'!E30</f>
        <v xml:space="preserve"> </v>
      </c>
      <c r="B32" s="41" t="str">
        <f>IF('S. Listesi'!F30=0," ",'S. Listesi'!F30)</f>
        <v xml:space="preserve"> </v>
      </c>
      <c r="C32" s="260" t="str">
        <f>IF('S. Listesi'!G30=0," ",'S. Listesi'!G30)</f>
        <v xml:space="preserve"> </v>
      </c>
      <c r="D32" s="261"/>
      <c r="E32" s="262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56" t="str">
        <f t="shared" si="0"/>
        <v xml:space="preserve"> </v>
      </c>
      <c r="AU32" s="20" t="str">
        <f t="shared" si="1"/>
        <v/>
      </c>
    </row>
    <row r="33" spans="1:47" ht="9.9499999999999993" customHeight="1">
      <c r="A33" s="40" t="str">
        <f>'S. Listesi'!E31</f>
        <v xml:space="preserve"> </v>
      </c>
      <c r="B33" s="41" t="str">
        <f>IF('S. Listesi'!F31=0," ",'S. Listesi'!F31)</f>
        <v xml:space="preserve"> </v>
      </c>
      <c r="C33" s="260" t="str">
        <f>IF('S. Listesi'!G31=0," ",'S. Listesi'!G31)</f>
        <v xml:space="preserve"> </v>
      </c>
      <c r="D33" s="261"/>
      <c r="E33" s="262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56" t="str">
        <f t="shared" si="0"/>
        <v xml:space="preserve"> </v>
      </c>
      <c r="AU33" s="20" t="str">
        <f t="shared" si="1"/>
        <v/>
      </c>
    </row>
    <row r="34" spans="1:47" ht="9.9499999999999993" customHeight="1">
      <c r="A34" s="40" t="str">
        <f>'S. Listesi'!E32</f>
        <v xml:space="preserve"> </v>
      </c>
      <c r="B34" s="41" t="str">
        <f>IF('S. Listesi'!F32=0," ",'S. Listesi'!F32)</f>
        <v xml:space="preserve"> </v>
      </c>
      <c r="C34" s="260" t="str">
        <f>IF('S. Listesi'!G32=0," ",'S. Listesi'!G32)</f>
        <v xml:space="preserve"> </v>
      </c>
      <c r="D34" s="261"/>
      <c r="E34" s="262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56" t="str">
        <f t="shared" si="0"/>
        <v xml:space="preserve"> </v>
      </c>
      <c r="AU34" s="20" t="str">
        <f t="shared" si="1"/>
        <v/>
      </c>
    </row>
    <row r="35" spans="1:47" ht="9.9499999999999993" customHeight="1">
      <c r="A35" s="40" t="str">
        <f>'S. Listesi'!E33</f>
        <v xml:space="preserve"> </v>
      </c>
      <c r="B35" s="41" t="str">
        <f>IF('S. Listesi'!F33=0," ",'S. Listesi'!F33)</f>
        <v xml:space="preserve"> </v>
      </c>
      <c r="C35" s="260" t="str">
        <f>IF('S. Listesi'!G33=0," ",'S. Listesi'!G33)</f>
        <v xml:space="preserve"> </v>
      </c>
      <c r="D35" s="261"/>
      <c r="E35" s="262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56" t="str">
        <f t="shared" si="0"/>
        <v xml:space="preserve"> </v>
      </c>
      <c r="AU35" s="20" t="str">
        <f t="shared" si="1"/>
        <v/>
      </c>
    </row>
    <row r="36" spans="1:47" ht="9.9499999999999993" customHeight="1">
      <c r="A36" s="40" t="str">
        <f>'S. Listesi'!E34</f>
        <v xml:space="preserve"> </v>
      </c>
      <c r="B36" s="41" t="str">
        <f>IF('S. Listesi'!F34=0," ",'S. Listesi'!F34)</f>
        <v xml:space="preserve"> </v>
      </c>
      <c r="C36" s="260" t="str">
        <f>IF('S. Listesi'!G34=0," ",'S. Listesi'!G34)</f>
        <v xml:space="preserve"> </v>
      </c>
      <c r="D36" s="261"/>
      <c r="E36" s="262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56" t="str">
        <f t="shared" si="0"/>
        <v xml:space="preserve"> </v>
      </c>
      <c r="AU36" s="20" t="str">
        <f t="shared" si="1"/>
        <v/>
      </c>
    </row>
    <row r="37" spans="1:47" ht="9.9499999999999993" customHeight="1">
      <c r="A37" s="40" t="str">
        <f>'S. Listesi'!E35</f>
        <v xml:space="preserve"> </v>
      </c>
      <c r="B37" s="41" t="str">
        <f>IF('S. Listesi'!F35=0," ",'S. Listesi'!F35)</f>
        <v xml:space="preserve"> </v>
      </c>
      <c r="C37" s="260" t="str">
        <f>IF('S. Listesi'!G35=0," ",'S. Listesi'!G35)</f>
        <v xml:space="preserve"> </v>
      </c>
      <c r="D37" s="261"/>
      <c r="E37" s="262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56" t="str">
        <f t="shared" si="0"/>
        <v xml:space="preserve"> </v>
      </c>
      <c r="AU37" s="20" t="str">
        <f t="shared" si="1"/>
        <v/>
      </c>
    </row>
    <row r="38" spans="1:47" ht="9.9499999999999993" customHeight="1">
      <c r="A38" s="40" t="str">
        <f>'S. Listesi'!E36</f>
        <v xml:space="preserve"> </v>
      </c>
      <c r="B38" s="41" t="str">
        <f>IF('S. Listesi'!F36=0," ",'S. Listesi'!F36)</f>
        <v xml:space="preserve"> </v>
      </c>
      <c r="C38" s="260" t="str">
        <f>IF('S. Listesi'!G36=0," ",'S. Listesi'!G36)</f>
        <v xml:space="preserve"> </v>
      </c>
      <c r="D38" s="261"/>
      <c r="E38" s="262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56" t="str">
        <f t="shared" si="0"/>
        <v xml:space="preserve"> </v>
      </c>
      <c r="AU38" s="20" t="str">
        <f t="shared" si="1"/>
        <v/>
      </c>
    </row>
    <row r="39" spans="1:47" ht="9.9499999999999993" customHeight="1">
      <c r="A39" s="40" t="str">
        <f>'S. Listesi'!E37</f>
        <v xml:space="preserve"> </v>
      </c>
      <c r="B39" s="41" t="str">
        <f>IF('S. Listesi'!F37=0," ",'S. Listesi'!F37)</f>
        <v xml:space="preserve"> </v>
      </c>
      <c r="C39" s="260" t="str">
        <f>IF('S. Listesi'!G37=0," ",'S. Listesi'!G37)</f>
        <v xml:space="preserve"> </v>
      </c>
      <c r="D39" s="261"/>
      <c r="E39" s="262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56" t="str">
        <f t="shared" si="0"/>
        <v xml:space="preserve"> </v>
      </c>
      <c r="AU39" s="20" t="str">
        <f t="shared" si="1"/>
        <v/>
      </c>
    </row>
    <row r="40" spans="1:47" ht="9.9499999999999993" customHeight="1">
      <c r="A40" s="40" t="str">
        <f>'S. Listesi'!E38</f>
        <v xml:space="preserve"> </v>
      </c>
      <c r="B40" s="41" t="str">
        <f>IF('S. Listesi'!F38=0," ",'S. Listesi'!F38)</f>
        <v xml:space="preserve"> </v>
      </c>
      <c r="C40" s="260" t="str">
        <f>IF('S. Listesi'!G38=0," ",'S. Listesi'!G38)</f>
        <v xml:space="preserve"> </v>
      </c>
      <c r="D40" s="261"/>
      <c r="E40" s="262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56" t="str">
        <f t="shared" si="0"/>
        <v xml:space="preserve"> </v>
      </c>
      <c r="AU40" s="20" t="str">
        <f t="shared" si="1"/>
        <v/>
      </c>
    </row>
    <row r="41" spans="1:47" ht="9.9499999999999993" customHeight="1">
      <c r="A41" s="40" t="str">
        <f>'S. Listesi'!E39</f>
        <v xml:space="preserve"> </v>
      </c>
      <c r="B41" s="41" t="str">
        <f>IF('S. Listesi'!F39=0," ",'S. Listesi'!F39)</f>
        <v xml:space="preserve"> </v>
      </c>
      <c r="C41" s="260" t="str">
        <f>IF('S. Listesi'!G39=0," ",'S. Listesi'!G39)</f>
        <v xml:space="preserve"> </v>
      </c>
      <c r="D41" s="261"/>
      <c r="E41" s="262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56" t="str">
        <f t="shared" si="0"/>
        <v xml:space="preserve"> </v>
      </c>
      <c r="AU41" s="20" t="str">
        <f t="shared" si="1"/>
        <v/>
      </c>
    </row>
    <row r="42" spans="1:47" ht="9.9499999999999993" customHeight="1">
      <c r="A42" s="40" t="str">
        <f>'S. Listesi'!E40</f>
        <v xml:space="preserve"> </v>
      </c>
      <c r="B42" s="41" t="str">
        <f>IF('S. Listesi'!F40=0," ",'S. Listesi'!F40)</f>
        <v xml:space="preserve"> </v>
      </c>
      <c r="C42" s="260" t="str">
        <f>IF('S. Listesi'!G40=0," ",'S. Listesi'!G40)</f>
        <v xml:space="preserve"> </v>
      </c>
      <c r="D42" s="261"/>
      <c r="E42" s="262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56" t="str">
        <f t="shared" si="0"/>
        <v xml:space="preserve"> </v>
      </c>
      <c r="AU42" s="20" t="str">
        <f t="shared" si="1"/>
        <v/>
      </c>
    </row>
    <row r="43" spans="1:47" ht="9.9499999999999993" customHeight="1">
      <c r="A43" s="40" t="str">
        <f>'S. Listesi'!E41</f>
        <v xml:space="preserve"> </v>
      </c>
      <c r="B43" s="41" t="str">
        <f>IF('S. Listesi'!F41=0," ",'S. Listesi'!F41)</f>
        <v xml:space="preserve"> </v>
      </c>
      <c r="C43" s="260" t="str">
        <f>IF('S. Listesi'!G41=0," ",'S. Listesi'!G41)</f>
        <v xml:space="preserve"> </v>
      </c>
      <c r="D43" s="261"/>
      <c r="E43" s="262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56" t="str">
        <f t="shared" si="0"/>
        <v xml:space="preserve"> </v>
      </c>
      <c r="AU43" s="20" t="str">
        <f t="shared" si="1"/>
        <v/>
      </c>
    </row>
    <row r="44" spans="1:47" ht="9.9499999999999993" customHeight="1">
      <c r="A44" s="40" t="str">
        <f>'S. Listesi'!E42</f>
        <v xml:space="preserve"> </v>
      </c>
      <c r="B44" s="41" t="str">
        <f>IF('S. Listesi'!F42=0," ",'S. Listesi'!F42)</f>
        <v xml:space="preserve"> </v>
      </c>
      <c r="C44" s="260" t="str">
        <f>IF('S. Listesi'!G42=0," ",'S. Listesi'!G42)</f>
        <v xml:space="preserve"> </v>
      </c>
      <c r="D44" s="261"/>
      <c r="E44" s="262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56" t="str">
        <f t="shared" si="0"/>
        <v xml:space="preserve"> </v>
      </c>
      <c r="AU44" s="20" t="str">
        <f t="shared" si="1"/>
        <v/>
      </c>
    </row>
    <row r="45" spans="1:47" ht="9.9499999999999993" customHeight="1">
      <c r="A45" s="40" t="str">
        <f>'S. Listesi'!E43</f>
        <v xml:space="preserve"> </v>
      </c>
      <c r="B45" s="41" t="str">
        <f>IF('S. Listesi'!F43=0," ",'S. Listesi'!F43)</f>
        <v xml:space="preserve"> </v>
      </c>
      <c r="C45" s="260" t="str">
        <f>IF('S. Listesi'!G43=0," ",'S. Listesi'!G43)</f>
        <v xml:space="preserve"> </v>
      </c>
      <c r="D45" s="261"/>
      <c r="E45" s="262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56" t="str">
        <f t="shared" si="0"/>
        <v xml:space="preserve"> </v>
      </c>
      <c r="AU45" s="20" t="str">
        <f t="shared" si="1"/>
        <v/>
      </c>
    </row>
    <row r="46" spans="1:47" ht="9.9499999999999993" customHeight="1">
      <c r="A46" s="40" t="str">
        <f>'S. Listesi'!E44</f>
        <v xml:space="preserve"> </v>
      </c>
      <c r="B46" s="41" t="str">
        <f>IF('S. Listesi'!F44=0," ",'S. Listesi'!F44)</f>
        <v xml:space="preserve"> </v>
      </c>
      <c r="C46" s="260" t="str">
        <f>IF('S. Listesi'!G44=0," ",'S. Listesi'!G44)</f>
        <v xml:space="preserve"> </v>
      </c>
      <c r="D46" s="261"/>
      <c r="E46" s="262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56" t="str">
        <f t="shared" si="0"/>
        <v xml:space="preserve"> </v>
      </c>
      <c r="AU46" s="20" t="str">
        <f t="shared" si="1"/>
        <v/>
      </c>
    </row>
    <row r="47" spans="1:47" ht="9.9499999999999993" customHeight="1">
      <c r="A47" s="40" t="str">
        <f>'S. Listesi'!E45</f>
        <v xml:space="preserve"> </v>
      </c>
      <c r="B47" s="41" t="str">
        <f>IF('S. Listesi'!F45=0," ",'S. Listesi'!F45)</f>
        <v xml:space="preserve"> </v>
      </c>
      <c r="C47" s="260" t="str">
        <f>IF('S. Listesi'!G45=0," ",'S. Listesi'!G45)</f>
        <v xml:space="preserve"> </v>
      </c>
      <c r="D47" s="261"/>
      <c r="E47" s="262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56" t="str">
        <f t="shared" si="0"/>
        <v xml:space="preserve"> </v>
      </c>
      <c r="AU47" s="20" t="str">
        <f t="shared" si="1"/>
        <v/>
      </c>
    </row>
    <row r="48" spans="1:47" ht="9.9499999999999993" customHeight="1">
      <c r="A48" s="40" t="str">
        <f>'S. Listesi'!E46</f>
        <v xml:space="preserve"> </v>
      </c>
      <c r="B48" s="41" t="str">
        <f>IF('S. Listesi'!F46=0," ",'S. Listesi'!F46)</f>
        <v xml:space="preserve"> </v>
      </c>
      <c r="C48" s="260" t="str">
        <f>IF('S. Listesi'!G46=0," ",'S. Listesi'!G46)</f>
        <v xml:space="preserve"> </v>
      </c>
      <c r="D48" s="261"/>
      <c r="E48" s="262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56" t="str">
        <f t="shared" si="0"/>
        <v xml:space="preserve"> </v>
      </c>
      <c r="AU48" s="20" t="str">
        <f t="shared" si="1"/>
        <v/>
      </c>
    </row>
    <row r="49" spans="1:47" ht="9.9499999999999993" customHeight="1">
      <c r="A49" s="40" t="str">
        <f>'S. Listesi'!E47</f>
        <v xml:space="preserve"> </v>
      </c>
      <c r="B49" s="41" t="str">
        <f>IF('S. Listesi'!F47=0," ",'S. Listesi'!F47)</f>
        <v xml:space="preserve"> </v>
      </c>
      <c r="C49" s="260" t="str">
        <f>IF('S. Listesi'!G47=0," ",'S. Listesi'!G47)</f>
        <v xml:space="preserve"> </v>
      </c>
      <c r="D49" s="261"/>
      <c r="E49" s="262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56" t="str">
        <f t="shared" si="0"/>
        <v xml:space="preserve"> </v>
      </c>
      <c r="AU49" s="20" t="str">
        <f t="shared" si="1"/>
        <v/>
      </c>
    </row>
    <row r="50" spans="1:47" ht="9.9499999999999993" customHeight="1">
      <c r="A50" s="40" t="str">
        <f>'S. Listesi'!E48</f>
        <v xml:space="preserve"> </v>
      </c>
      <c r="B50" s="41" t="str">
        <f>IF('S. Listesi'!F48=0," ",'S. Listesi'!F48)</f>
        <v xml:space="preserve"> </v>
      </c>
      <c r="C50" s="260" t="str">
        <f>IF('S. Listesi'!G48=0," ",'S. Listesi'!G48)</f>
        <v xml:space="preserve"> </v>
      </c>
      <c r="D50" s="261"/>
      <c r="E50" s="262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56" t="str">
        <f t="shared" si="0"/>
        <v xml:space="preserve"> </v>
      </c>
      <c r="AU50" s="20" t="str">
        <f t="shared" si="1"/>
        <v/>
      </c>
    </row>
    <row r="51" spans="1:47" ht="9.9499999999999993" customHeight="1">
      <c r="A51" s="40" t="str">
        <f>'S. Listesi'!E49</f>
        <v xml:space="preserve"> </v>
      </c>
      <c r="B51" s="41" t="str">
        <f>IF('S. Listesi'!F49=0," ",'S. Listesi'!F49)</f>
        <v xml:space="preserve"> </v>
      </c>
      <c r="C51" s="260" t="str">
        <f>IF('S. Listesi'!G49=0," ",'S. Listesi'!G49)</f>
        <v xml:space="preserve"> </v>
      </c>
      <c r="D51" s="261"/>
      <c r="E51" s="262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56" t="str">
        <f t="shared" si="0"/>
        <v xml:space="preserve"> </v>
      </c>
      <c r="AU51" s="20" t="str">
        <f t="shared" si="1"/>
        <v/>
      </c>
    </row>
    <row r="52" spans="1:47" ht="9.9499999999999993" customHeight="1">
      <c r="A52" s="40" t="str">
        <f>'S. Listesi'!E50</f>
        <v xml:space="preserve"> </v>
      </c>
      <c r="B52" s="41" t="str">
        <f>IF('S. Listesi'!F50=0," ",'S. Listesi'!F50)</f>
        <v xml:space="preserve"> </v>
      </c>
      <c r="C52" s="260" t="str">
        <f>IF('S. Listesi'!G50=0," ",'S. Listesi'!G50)</f>
        <v xml:space="preserve"> </v>
      </c>
      <c r="D52" s="261"/>
      <c r="E52" s="262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56" t="str">
        <f t="shared" si="0"/>
        <v xml:space="preserve"> </v>
      </c>
      <c r="AU52" s="20" t="str">
        <f t="shared" si="1"/>
        <v/>
      </c>
    </row>
    <row r="53" spans="1:47" ht="9.9499999999999993" customHeight="1">
      <c r="A53" s="40" t="str">
        <f>'S. Listesi'!E51</f>
        <v xml:space="preserve"> </v>
      </c>
      <c r="B53" s="41" t="str">
        <f>IF('S. Listesi'!F51=0," ",'S. Listesi'!F51)</f>
        <v xml:space="preserve"> </v>
      </c>
      <c r="C53" s="260" t="str">
        <f>IF('S. Listesi'!G51=0," ",'S. Listesi'!G51)</f>
        <v xml:space="preserve"> </v>
      </c>
      <c r="D53" s="261"/>
      <c r="E53" s="262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56" t="str">
        <f t="shared" si="0"/>
        <v xml:space="preserve"> </v>
      </c>
      <c r="AU53" s="20" t="str">
        <f t="shared" si="1"/>
        <v/>
      </c>
    </row>
    <row r="54" spans="1:47" ht="9.9499999999999993" customHeight="1">
      <c r="A54" s="40" t="str">
        <f>'S. Listesi'!E52</f>
        <v xml:space="preserve"> </v>
      </c>
      <c r="B54" s="41" t="str">
        <f>IF('S. Listesi'!F52=0," ",'S. Listesi'!F52)</f>
        <v xml:space="preserve"> </v>
      </c>
      <c r="C54" s="260" t="str">
        <f>IF('S. Listesi'!G52=0," ",'S. Listesi'!G52)</f>
        <v xml:space="preserve"> </v>
      </c>
      <c r="D54" s="261"/>
      <c r="E54" s="262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56" t="str">
        <f t="shared" si="0"/>
        <v xml:space="preserve"> </v>
      </c>
      <c r="AU54" s="20" t="str">
        <f t="shared" si="1"/>
        <v/>
      </c>
    </row>
    <row r="55" spans="1:47" ht="9.9499999999999993" customHeight="1">
      <c r="A55" s="40" t="str">
        <f>'S. Listesi'!E53</f>
        <v xml:space="preserve"> </v>
      </c>
      <c r="B55" s="41" t="str">
        <f>IF('S. Listesi'!F53=0," ",'S. Listesi'!F53)</f>
        <v xml:space="preserve"> </v>
      </c>
      <c r="C55" s="260" t="str">
        <f>IF('S. Listesi'!G53=0," ",'S. Listesi'!G53)</f>
        <v xml:space="preserve"> </v>
      </c>
      <c r="D55" s="261"/>
      <c r="E55" s="262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56" t="str">
        <f t="shared" si="0"/>
        <v xml:space="preserve"> </v>
      </c>
      <c r="AU55" s="20" t="str">
        <f t="shared" si="1"/>
        <v/>
      </c>
    </row>
    <row r="56" spans="1:47" ht="39.75" customHeight="1">
      <c r="A56" s="263" t="s">
        <v>20</v>
      </c>
      <c r="B56" s="264"/>
      <c r="C56" s="264"/>
      <c r="D56" s="264"/>
      <c r="E56" s="265"/>
      <c r="F56" s="18" t="str">
        <f>F5</f>
        <v xml:space="preserve"> </v>
      </c>
      <c r="G56" s="18" t="str">
        <f t="shared" ref="G56:AS56" si="2">G5</f>
        <v xml:space="preserve"> </v>
      </c>
      <c r="H56" s="18" t="str">
        <f t="shared" si="2"/>
        <v xml:space="preserve"> </v>
      </c>
      <c r="I56" s="18" t="str">
        <f t="shared" si="2"/>
        <v xml:space="preserve"> </v>
      </c>
      <c r="J56" s="18" t="str">
        <f t="shared" si="2"/>
        <v xml:space="preserve"> </v>
      </c>
      <c r="K56" s="18" t="str">
        <f t="shared" si="2"/>
        <v xml:space="preserve"> </v>
      </c>
      <c r="L56" s="18" t="str">
        <f t="shared" si="2"/>
        <v xml:space="preserve"> </v>
      </c>
      <c r="M56" s="18" t="str">
        <f t="shared" si="2"/>
        <v xml:space="preserve"> </v>
      </c>
      <c r="N56" s="18" t="str">
        <f t="shared" si="2"/>
        <v xml:space="preserve"> </v>
      </c>
      <c r="O56" s="18" t="str">
        <f t="shared" si="2"/>
        <v xml:space="preserve"> </v>
      </c>
      <c r="P56" s="18" t="str">
        <f t="shared" si="2"/>
        <v xml:space="preserve"> </v>
      </c>
      <c r="Q56" s="18" t="str">
        <f t="shared" si="2"/>
        <v xml:space="preserve"> </v>
      </c>
      <c r="R56" s="18" t="str">
        <f t="shared" si="2"/>
        <v xml:space="preserve"> </v>
      </c>
      <c r="S56" s="18" t="str">
        <f t="shared" si="2"/>
        <v xml:space="preserve"> </v>
      </c>
      <c r="T56" s="18" t="str">
        <f t="shared" si="2"/>
        <v xml:space="preserve"> </v>
      </c>
      <c r="U56" s="18" t="str">
        <f t="shared" si="2"/>
        <v xml:space="preserve"> </v>
      </c>
      <c r="V56" s="18" t="str">
        <f t="shared" si="2"/>
        <v xml:space="preserve"> </v>
      </c>
      <c r="W56" s="18" t="str">
        <f t="shared" si="2"/>
        <v xml:space="preserve"> </v>
      </c>
      <c r="X56" s="18" t="str">
        <f t="shared" si="2"/>
        <v xml:space="preserve"> </v>
      </c>
      <c r="Y56" s="18" t="str">
        <f t="shared" si="2"/>
        <v xml:space="preserve"> </v>
      </c>
      <c r="Z56" s="18" t="str">
        <f t="shared" si="2"/>
        <v xml:space="preserve"> </v>
      </c>
      <c r="AA56" s="18" t="str">
        <f t="shared" si="2"/>
        <v xml:space="preserve"> </v>
      </c>
      <c r="AB56" s="18" t="str">
        <f t="shared" si="2"/>
        <v xml:space="preserve"> </v>
      </c>
      <c r="AC56" s="18" t="str">
        <f t="shared" si="2"/>
        <v xml:space="preserve"> </v>
      </c>
      <c r="AD56" s="18" t="str">
        <f t="shared" si="2"/>
        <v xml:space="preserve"> </v>
      </c>
      <c r="AE56" s="18" t="str">
        <f t="shared" si="2"/>
        <v xml:space="preserve"> </v>
      </c>
      <c r="AF56" s="18" t="str">
        <f t="shared" si="2"/>
        <v xml:space="preserve"> </v>
      </c>
      <c r="AG56" s="18" t="str">
        <f t="shared" si="2"/>
        <v xml:space="preserve"> </v>
      </c>
      <c r="AH56" s="18" t="str">
        <f t="shared" si="2"/>
        <v xml:space="preserve"> </v>
      </c>
      <c r="AI56" s="18" t="str">
        <f t="shared" si="2"/>
        <v xml:space="preserve"> </v>
      </c>
      <c r="AJ56" s="18" t="str">
        <f t="shared" si="2"/>
        <v xml:space="preserve"> </v>
      </c>
      <c r="AK56" s="18" t="str">
        <f t="shared" si="2"/>
        <v xml:space="preserve"> </v>
      </c>
      <c r="AL56" s="18" t="str">
        <f t="shared" si="2"/>
        <v xml:space="preserve"> </v>
      </c>
      <c r="AM56" s="18" t="str">
        <f t="shared" si="2"/>
        <v xml:space="preserve"> </v>
      </c>
      <c r="AN56" s="18" t="str">
        <f t="shared" si="2"/>
        <v xml:space="preserve"> </v>
      </c>
      <c r="AO56" s="18" t="str">
        <f t="shared" si="2"/>
        <v xml:space="preserve"> </v>
      </c>
      <c r="AP56" s="18" t="str">
        <f t="shared" si="2"/>
        <v xml:space="preserve"> </v>
      </c>
      <c r="AQ56" s="18" t="str">
        <f t="shared" si="2"/>
        <v xml:space="preserve"> </v>
      </c>
      <c r="AR56" s="18" t="str">
        <f t="shared" si="2"/>
        <v xml:space="preserve"> </v>
      </c>
      <c r="AS56" s="18" t="str">
        <f t="shared" si="2"/>
        <v xml:space="preserve"> </v>
      </c>
      <c r="AT56" s="15"/>
      <c r="AU56" s="15"/>
    </row>
    <row r="57" spans="1:47" ht="19.5" customHeight="1">
      <c r="A57" s="300" t="s">
        <v>30</v>
      </c>
      <c r="B57" s="300"/>
      <c r="C57" s="300"/>
      <c r="D57" s="300"/>
      <c r="E57" s="300"/>
      <c r="F57" s="5" t="str">
        <f t="shared" ref="F57:AS57" si="3">IF(COUNTBLANK(F6:F55)=ROWS(F6:F55)," ",SUM(F6:F55))</f>
        <v xml:space="preserve"> </v>
      </c>
      <c r="G57" s="5" t="str">
        <f t="shared" si="3"/>
        <v xml:space="preserve"> </v>
      </c>
      <c r="H57" s="5" t="str">
        <f t="shared" si="3"/>
        <v xml:space="preserve"> </v>
      </c>
      <c r="I57" s="5" t="str">
        <f t="shared" si="3"/>
        <v xml:space="preserve"> </v>
      </c>
      <c r="J57" s="5" t="str">
        <f t="shared" si="3"/>
        <v xml:space="preserve"> </v>
      </c>
      <c r="K57" s="5" t="str">
        <f t="shared" si="3"/>
        <v xml:space="preserve"> </v>
      </c>
      <c r="L57" s="5" t="str">
        <f t="shared" si="3"/>
        <v xml:space="preserve"> </v>
      </c>
      <c r="M57" s="5" t="str">
        <f t="shared" si="3"/>
        <v xml:space="preserve"> </v>
      </c>
      <c r="N57" s="5" t="str">
        <f t="shared" si="3"/>
        <v xml:space="preserve"> </v>
      </c>
      <c r="O57" s="5" t="str">
        <f t="shared" si="3"/>
        <v xml:space="preserve"> </v>
      </c>
      <c r="P57" s="5" t="str">
        <f t="shared" si="3"/>
        <v xml:space="preserve"> </v>
      </c>
      <c r="Q57" s="5" t="str">
        <f t="shared" si="3"/>
        <v xml:space="preserve"> </v>
      </c>
      <c r="R57" s="5" t="str">
        <f t="shared" si="3"/>
        <v xml:space="preserve"> </v>
      </c>
      <c r="S57" s="5" t="str">
        <f t="shared" si="3"/>
        <v xml:space="preserve"> </v>
      </c>
      <c r="T57" s="5" t="str">
        <f t="shared" si="3"/>
        <v xml:space="preserve"> </v>
      </c>
      <c r="U57" s="5" t="str">
        <f t="shared" si="3"/>
        <v xml:space="preserve"> </v>
      </c>
      <c r="V57" s="5" t="str">
        <f t="shared" si="3"/>
        <v xml:space="preserve"> </v>
      </c>
      <c r="W57" s="5" t="str">
        <f t="shared" si="3"/>
        <v xml:space="preserve"> </v>
      </c>
      <c r="X57" s="5" t="str">
        <f t="shared" si="3"/>
        <v xml:space="preserve"> </v>
      </c>
      <c r="Y57" s="5" t="str">
        <f t="shared" si="3"/>
        <v xml:space="preserve"> </v>
      </c>
      <c r="Z57" s="5" t="str">
        <f t="shared" si="3"/>
        <v xml:space="preserve"> </v>
      </c>
      <c r="AA57" s="5" t="str">
        <f t="shared" si="3"/>
        <v xml:space="preserve"> </v>
      </c>
      <c r="AB57" s="5" t="str">
        <f t="shared" si="3"/>
        <v xml:space="preserve"> </v>
      </c>
      <c r="AC57" s="5" t="str">
        <f t="shared" si="3"/>
        <v xml:space="preserve"> </v>
      </c>
      <c r="AD57" s="5" t="str">
        <f t="shared" si="3"/>
        <v xml:space="preserve"> </v>
      </c>
      <c r="AE57" s="5" t="str">
        <f t="shared" si="3"/>
        <v xml:space="preserve"> </v>
      </c>
      <c r="AF57" s="5" t="str">
        <f t="shared" si="3"/>
        <v xml:space="preserve"> </v>
      </c>
      <c r="AG57" s="5" t="str">
        <f t="shared" si="3"/>
        <v xml:space="preserve"> </v>
      </c>
      <c r="AH57" s="5" t="str">
        <f t="shared" si="3"/>
        <v xml:space="preserve"> </v>
      </c>
      <c r="AI57" s="5" t="str">
        <f t="shared" si="3"/>
        <v xml:space="preserve"> </v>
      </c>
      <c r="AJ57" s="5" t="str">
        <f t="shared" si="3"/>
        <v xml:space="preserve"> </v>
      </c>
      <c r="AK57" s="5" t="str">
        <f t="shared" si="3"/>
        <v xml:space="preserve"> </v>
      </c>
      <c r="AL57" s="5" t="str">
        <f t="shared" si="3"/>
        <v xml:space="preserve"> </v>
      </c>
      <c r="AM57" s="5" t="str">
        <f t="shared" si="3"/>
        <v xml:space="preserve"> </v>
      </c>
      <c r="AN57" s="5" t="str">
        <f t="shared" si="3"/>
        <v xml:space="preserve"> </v>
      </c>
      <c r="AO57" s="5" t="str">
        <f t="shared" si="3"/>
        <v xml:space="preserve"> </v>
      </c>
      <c r="AP57" s="5" t="str">
        <f t="shared" si="3"/>
        <v xml:space="preserve"> </v>
      </c>
      <c r="AQ57" s="5" t="str">
        <f t="shared" si="3"/>
        <v xml:space="preserve"> </v>
      </c>
      <c r="AR57" s="5" t="str">
        <f t="shared" si="3"/>
        <v xml:space="preserve"> </v>
      </c>
      <c r="AS57" s="5" t="str">
        <f t="shared" si="3"/>
        <v xml:space="preserve"> </v>
      </c>
      <c r="AT57" s="8"/>
      <c r="AU57" s="6"/>
    </row>
    <row r="58" spans="1:47" ht="25.5" customHeight="1">
      <c r="A58" s="266" t="s">
        <v>43</v>
      </c>
      <c r="B58" s="266"/>
      <c r="C58" s="266"/>
      <c r="D58" s="266"/>
      <c r="E58" s="266"/>
      <c r="F58" s="52" t="str">
        <f t="shared" ref="F58:AS58" si="4">IF(COUNTBLANK(F6:F55)=ROWS(F6:F55)," ",AVERAGE(F6:F55))</f>
        <v xml:space="preserve"> </v>
      </c>
      <c r="G58" s="52" t="str">
        <f t="shared" si="4"/>
        <v xml:space="preserve"> </v>
      </c>
      <c r="H58" s="52" t="str">
        <f t="shared" si="4"/>
        <v xml:space="preserve"> </v>
      </c>
      <c r="I58" s="52" t="str">
        <f t="shared" si="4"/>
        <v xml:space="preserve"> </v>
      </c>
      <c r="J58" s="52" t="str">
        <f t="shared" si="4"/>
        <v xml:space="preserve"> </v>
      </c>
      <c r="K58" s="52" t="str">
        <f t="shared" si="4"/>
        <v xml:space="preserve"> </v>
      </c>
      <c r="L58" s="52" t="str">
        <f t="shared" si="4"/>
        <v xml:space="preserve"> </v>
      </c>
      <c r="M58" s="52" t="str">
        <f t="shared" si="4"/>
        <v xml:space="preserve"> </v>
      </c>
      <c r="N58" s="52" t="str">
        <f t="shared" si="4"/>
        <v xml:space="preserve"> </v>
      </c>
      <c r="O58" s="52" t="str">
        <f t="shared" si="4"/>
        <v xml:space="preserve"> </v>
      </c>
      <c r="P58" s="52" t="str">
        <f t="shared" si="4"/>
        <v xml:space="preserve"> </v>
      </c>
      <c r="Q58" s="52" t="str">
        <f t="shared" si="4"/>
        <v xml:space="preserve"> </v>
      </c>
      <c r="R58" s="52" t="str">
        <f t="shared" si="4"/>
        <v xml:space="preserve"> </v>
      </c>
      <c r="S58" s="52" t="str">
        <f t="shared" si="4"/>
        <v xml:space="preserve"> </v>
      </c>
      <c r="T58" s="52" t="str">
        <f t="shared" si="4"/>
        <v xml:space="preserve"> </v>
      </c>
      <c r="U58" s="52" t="str">
        <f t="shared" si="4"/>
        <v xml:space="preserve"> </v>
      </c>
      <c r="V58" s="52" t="str">
        <f t="shared" si="4"/>
        <v xml:space="preserve"> </v>
      </c>
      <c r="W58" s="52" t="str">
        <f t="shared" si="4"/>
        <v xml:space="preserve"> </v>
      </c>
      <c r="X58" s="52" t="str">
        <f t="shared" si="4"/>
        <v xml:space="preserve"> </v>
      </c>
      <c r="Y58" s="52" t="str">
        <f t="shared" si="4"/>
        <v xml:space="preserve"> </v>
      </c>
      <c r="Z58" s="52" t="str">
        <f t="shared" si="4"/>
        <v xml:space="preserve"> </v>
      </c>
      <c r="AA58" s="52" t="str">
        <f t="shared" si="4"/>
        <v xml:space="preserve"> </v>
      </c>
      <c r="AB58" s="52" t="str">
        <f t="shared" si="4"/>
        <v xml:space="preserve"> </v>
      </c>
      <c r="AC58" s="52" t="str">
        <f t="shared" si="4"/>
        <v xml:space="preserve"> </v>
      </c>
      <c r="AD58" s="52" t="str">
        <f t="shared" si="4"/>
        <v xml:space="preserve"> </v>
      </c>
      <c r="AE58" s="52" t="str">
        <f t="shared" si="4"/>
        <v xml:space="preserve"> </v>
      </c>
      <c r="AF58" s="52" t="str">
        <f t="shared" si="4"/>
        <v xml:space="preserve"> </v>
      </c>
      <c r="AG58" s="52" t="str">
        <f t="shared" si="4"/>
        <v xml:space="preserve"> </v>
      </c>
      <c r="AH58" s="52" t="str">
        <f t="shared" si="4"/>
        <v xml:space="preserve"> </v>
      </c>
      <c r="AI58" s="52" t="str">
        <f t="shared" si="4"/>
        <v xml:space="preserve"> </v>
      </c>
      <c r="AJ58" s="52" t="str">
        <f t="shared" si="4"/>
        <v xml:space="preserve"> </v>
      </c>
      <c r="AK58" s="52" t="str">
        <f t="shared" si="4"/>
        <v xml:space="preserve"> </v>
      </c>
      <c r="AL58" s="52" t="str">
        <f t="shared" si="4"/>
        <v xml:space="preserve"> </v>
      </c>
      <c r="AM58" s="52" t="str">
        <f t="shared" si="4"/>
        <v xml:space="preserve"> </v>
      </c>
      <c r="AN58" s="52" t="str">
        <f t="shared" si="4"/>
        <v xml:space="preserve"> </v>
      </c>
      <c r="AO58" s="52" t="str">
        <f t="shared" si="4"/>
        <v xml:space="preserve"> </v>
      </c>
      <c r="AP58" s="52" t="str">
        <f t="shared" si="4"/>
        <v xml:space="preserve"> </v>
      </c>
      <c r="AQ58" s="52" t="str">
        <f t="shared" si="4"/>
        <v xml:space="preserve"> </v>
      </c>
      <c r="AR58" s="52" t="str">
        <f t="shared" si="4"/>
        <v xml:space="preserve"> </v>
      </c>
      <c r="AS58" s="52" t="str">
        <f t="shared" si="4"/>
        <v xml:space="preserve"> </v>
      </c>
      <c r="AT58" s="9" t="str">
        <f>IF(COUNTIF(AT6:AT55," ")=ROWS(AT6:AT55)," ",AVERAGE(AT6:AT55))</f>
        <v xml:space="preserve"> </v>
      </c>
      <c r="AU58" s="7" t="e">
        <f>IF(COUNTIF(AU6:AU55," ")=ROWS(AU6:AU55)," ",AVERAGE(AU6:AU55))</f>
        <v>#DIV/0!</v>
      </c>
    </row>
    <row r="59" spans="1:47" ht="21" customHeight="1">
      <c r="A59" s="266" t="s">
        <v>32</v>
      </c>
      <c r="B59" s="266"/>
      <c r="C59" s="266"/>
      <c r="D59" s="266"/>
      <c r="E59" s="266"/>
      <c r="F59" s="53" t="str">
        <f t="shared" ref="F59:AS59" si="5">IF(COUNTBLANK(F6:F55)=ROWS(F6:F55)," ",IF(COUNTIF(F6:F55,F4)=0,"YOK",COUNTIF(F6:F55,F4)))</f>
        <v xml:space="preserve"> </v>
      </c>
      <c r="G59" s="53" t="str">
        <f t="shared" si="5"/>
        <v xml:space="preserve"> </v>
      </c>
      <c r="H59" s="53" t="str">
        <f t="shared" si="5"/>
        <v xml:space="preserve"> </v>
      </c>
      <c r="I59" s="53" t="str">
        <f t="shared" si="5"/>
        <v xml:space="preserve"> </v>
      </c>
      <c r="J59" s="53" t="str">
        <f t="shared" si="5"/>
        <v xml:space="preserve"> </v>
      </c>
      <c r="K59" s="53" t="str">
        <f t="shared" si="5"/>
        <v xml:space="preserve"> </v>
      </c>
      <c r="L59" s="53" t="str">
        <f t="shared" si="5"/>
        <v xml:space="preserve"> </v>
      </c>
      <c r="M59" s="53" t="str">
        <f t="shared" si="5"/>
        <v xml:space="preserve"> </v>
      </c>
      <c r="N59" s="53" t="str">
        <f t="shared" si="5"/>
        <v xml:space="preserve"> </v>
      </c>
      <c r="O59" s="53" t="str">
        <f t="shared" si="5"/>
        <v xml:space="preserve"> </v>
      </c>
      <c r="P59" s="53" t="str">
        <f t="shared" si="5"/>
        <v xml:space="preserve"> </v>
      </c>
      <c r="Q59" s="53" t="str">
        <f t="shared" si="5"/>
        <v xml:space="preserve"> </v>
      </c>
      <c r="R59" s="53" t="str">
        <f t="shared" si="5"/>
        <v xml:space="preserve"> </v>
      </c>
      <c r="S59" s="53" t="str">
        <f t="shared" si="5"/>
        <v xml:space="preserve"> </v>
      </c>
      <c r="T59" s="53" t="str">
        <f t="shared" si="5"/>
        <v xml:space="preserve"> </v>
      </c>
      <c r="U59" s="53" t="str">
        <f t="shared" si="5"/>
        <v xml:space="preserve"> </v>
      </c>
      <c r="V59" s="53" t="str">
        <f t="shared" si="5"/>
        <v xml:space="preserve"> </v>
      </c>
      <c r="W59" s="53" t="str">
        <f t="shared" si="5"/>
        <v xml:space="preserve"> </v>
      </c>
      <c r="X59" s="53" t="str">
        <f t="shared" si="5"/>
        <v xml:space="preserve"> </v>
      </c>
      <c r="Y59" s="53" t="str">
        <f t="shared" si="5"/>
        <v xml:space="preserve"> </v>
      </c>
      <c r="Z59" s="53" t="str">
        <f t="shared" si="5"/>
        <v xml:space="preserve"> </v>
      </c>
      <c r="AA59" s="53" t="str">
        <f t="shared" si="5"/>
        <v xml:space="preserve"> </v>
      </c>
      <c r="AB59" s="53" t="str">
        <f t="shared" si="5"/>
        <v xml:space="preserve"> </v>
      </c>
      <c r="AC59" s="53" t="str">
        <f t="shared" si="5"/>
        <v xml:space="preserve"> </v>
      </c>
      <c r="AD59" s="53" t="str">
        <f t="shared" si="5"/>
        <v xml:space="preserve"> </v>
      </c>
      <c r="AE59" s="53" t="str">
        <f t="shared" si="5"/>
        <v xml:space="preserve"> </v>
      </c>
      <c r="AF59" s="53" t="str">
        <f t="shared" si="5"/>
        <v xml:space="preserve"> </v>
      </c>
      <c r="AG59" s="53" t="str">
        <f t="shared" si="5"/>
        <v xml:space="preserve"> </v>
      </c>
      <c r="AH59" s="53" t="str">
        <f t="shared" si="5"/>
        <v xml:space="preserve"> </v>
      </c>
      <c r="AI59" s="53" t="str">
        <f t="shared" si="5"/>
        <v xml:space="preserve"> </v>
      </c>
      <c r="AJ59" s="53" t="str">
        <f t="shared" si="5"/>
        <v xml:space="preserve"> </v>
      </c>
      <c r="AK59" s="53" t="str">
        <f t="shared" si="5"/>
        <v xml:space="preserve"> </v>
      </c>
      <c r="AL59" s="53" t="str">
        <f t="shared" si="5"/>
        <v xml:space="preserve"> </v>
      </c>
      <c r="AM59" s="53" t="str">
        <f t="shared" si="5"/>
        <v xml:space="preserve"> </v>
      </c>
      <c r="AN59" s="53" t="str">
        <f t="shared" si="5"/>
        <v xml:space="preserve"> </v>
      </c>
      <c r="AO59" s="53" t="str">
        <f t="shared" si="5"/>
        <v xml:space="preserve"> </v>
      </c>
      <c r="AP59" s="53" t="str">
        <f t="shared" si="5"/>
        <v xml:space="preserve"> </v>
      </c>
      <c r="AQ59" s="53" t="str">
        <f t="shared" si="5"/>
        <v xml:space="preserve"> </v>
      </c>
      <c r="AR59" s="53" t="str">
        <f t="shared" si="5"/>
        <v xml:space="preserve"> </v>
      </c>
      <c r="AS59" s="53" t="str">
        <f t="shared" si="5"/>
        <v xml:space="preserve"> </v>
      </c>
      <c r="AT59" s="9"/>
      <c r="AU59" s="7"/>
    </row>
    <row r="60" spans="1:47" ht="27.75" customHeight="1">
      <c r="A60" s="266" t="s">
        <v>34</v>
      </c>
      <c r="B60" s="266"/>
      <c r="C60" s="266"/>
      <c r="D60" s="266"/>
      <c r="E60" s="266"/>
      <c r="F60" s="54" t="str">
        <f t="shared" ref="F60:AS60" si="6">IF(COUNTBLANK(F6:F55)=ROWS(F6:F55)," ",IF(F59="YOK",0,100*F59/COUNTA(F6:F55)))</f>
        <v xml:space="preserve"> </v>
      </c>
      <c r="G60" s="54" t="str">
        <f t="shared" si="6"/>
        <v xml:space="preserve"> </v>
      </c>
      <c r="H60" s="54" t="str">
        <f t="shared" si="6"/>
        <v xml:space="preserve"> </v>
      </c>
      <c r="I60" s="54" t="str">
        <f t="shared" si="6"/>
        <v xml:space="preserve"> </v>
      </c>
      <c r="J60" s="54" t="str">
        <f t="shared" si="6"/>
        <v xml:space="preserve"> </v>
      </c>
      <c r="K60" s="54" t="str">
        <f t="shared" si="6"/>
        <v xml:space="preserve"> </v>
      </c>
      <c r="L60" s="54" t="str">
        <f t="shared" si="6"/>
        <v xml:space="preserve"> </v>
      </c>
      <c r="M60" s="54" t="str">
        <f t="shared" si="6"/>
        <v xml:space="preserve"> </v>
      </c>
      <c r="N60" s="54" t="str">
        <f t="shared" si="6"/>
        <v xml:space="preserve"> </v>
      </c>
      <c r="O60" s="54" t="str">
        <f t="shared" si="6"/>
        <v xml:space="preserve"> </v>
      </c>
      <c r="P60" s="54" t="str">
        <f t="shared" si="6"/>
        <v xml:space="preserve"> </v>
      </c>
      <c r="Q60" s="54" t="str">
        <f t="shared" si="6"/>
        <v xml:space="preserve"> </v>
      </c>
      <c r="R60" s="54" t="str">
        <f t="shared" si="6"/>
        <v xml:space="preserve"> </v>
      </c>
      <c r="S60" s="54" t="str">
        <f t="shared" si="6"/>
        <v xml:space="preserve"> </v>
      </c>
      <c r="T60" s="54" t="str">
        <f t="shared" si="6"/>
        <v xml:space="preserve"> </v>
      </c>
      <c r="U60" s="54" t="str">
        <f t="shared" si="6"/>
        <v xml:space="preserve"> </v>
      </c>
      <c r="V60" s="54" t="str">
        <f t="shared" si="6"/>
        <v xml:space="preserve"> </v>
      </c>
      <c r="W60" s="54" t="str">
        <f t="shared" si="6"/>
        <v xml:space="preserve"> </v>
      </c>
      <c r="X60" s="54" t="str">
        <f t="shared" si="6"/>
        <v xml:space="preserve"> </v>
      </c>
      <c r="Y60" s="54" t="str">
        <f t="shared" si="6"/>
        <v xml:space="preserve"> </v>
      </c>
      <c r="Z60" s="54" t="str">
        <f t="shared" si="6"/>
        <v xml:space="preserve"> </v>
      </c>
      <c r="AA60" s="54" t="str">
        <f t="shared" si="6"/>
        <v xml:space="preserve"> </v>
      </c>
      <c r="AB60" s="54" t="str">
        <f t="shared" si="6"/>
        <v xml:space="preserve"> </v>
      </c>
      <c r="AC60" s="54" t="str">
        <f t="shared" si="6"/>
        <v xml:space="preserve"> </v>
      </c>
      <c r="AD60" s="54" t="str">
        <f t="shared" si="6"/>
        <v xml:space="preserve"> </v>
      </c>
      <c r="AE60" s="54" t="str">
        <f t="shared" si="6"/>
        <v xml:space="preserve"> </v>
      </c>
      <c r="AF60" s="54" t="str">
        <f t="shared" si="6"/>
        <v xml:space="preserve"> </v>
      </c>
      <c r="AG60" s="54" t="str">
        <f t="shared" si="6"/>
        <v xml:space="preserve"> </v>
      </c>
      <c r="AH60" s="54" t="str">
        <f t="shared" si="6"/>
        <v xml:space="preserve"> </v>
      </c>
      <c r="AI60" s="54" t="str">
        <f t="shared" si="6"/>
        <v xml:space="preserve"> </v>
      </c>
      <c r="AJ60" s="54" t="str">
        <f t="shared" si="6"/>
        <v xml:space="preserve"> </v>
      </c>
      <c r="AK60" s="54" t="str">
        <f t="shared" si="6"/>
        <v xml:space="preserve"> </v>
      </c>
      <c r="AL60" s="54" t="str">
        <f t="shared" si="6"/>
        <v xml:space="preserve"> </v>
      </c>
      <c r="AM60" s="54" t="str">
        <f t="shared" si="6"/>
        <v xml:space="preserve"> </v>
      </c>
      <c r="AN60" s="54" t="str">
        <f t="shared" si="6"/>
        <v xml:space="preserve"> </v>
      </c>
      <c r="AO60" s="54" t="str">
        <f t="shared" si="6"/>
        <v xml:space="preserve"> </v>
      </c>
      <c r="AP60" s="54" t="str">
        <f t="shared" si="6"/>
        <v xml:space="preserve"> </v>
      </c>
      <c r="AQ60" s="54" t="str">
        <f t="shared" si="6"/>
        <v xml:space="preserve"> </v>
      </c>
      <c r="AR60" s="54" t="str">
        <f t="shared" si="6"/>
        <v xml:space="preserve"> </v>
      </c>
      <c r="AS60" s="54" t="str">
        <f t="shared" si="6"/>
        <v xml:space="preserve"> </v>
      </c>
      <c r="AT60" s="259"/>
      <c r="AU60" s="284"/>
    </row>
    <row r="61" spans="1:47" ht="15" customHeight="1">
      <c r="A61" s="266"/>
      <c r="B61" s="266"/>
      <c r="C61" s="266"/>
      <c r="D61" s="266"/>
      <c r="E61" s="266"/>
      <c r="F61" s="55" t="str">
        <f>IF(F60&lt;&gt;" ","%"," ")</f>
        <v xml:space="preserve"> </v>
      </c>
      <c r="G61" s="55" t="str">
        <f t="shared" ref="G61:AS61" si="7">IF(G60&lt;&gt;" ","%"," ")</f>
        <v xml:space="preserve"> </v>
      </c>
      <c r="H61" s="55" t="str">
        <f t="shared" si="7"/>
        <v xml:space="preserve"> </v>
      </c>
      <c r="I61" s="55" t="str">
        <f t="shared" si="7"/>
        <v xml:space="preserve"> </v>
      </c>
      <c r="J61" s="55" t="str">
        <f t="shared" si="7"/>
        <v xml:space="preserve"> </v>
      </c>
      <c r="K61" s="55" t="str">
        <f t="shared" si="7"/>
        <v xml:space="preserve"> </v>
      </c>
      <c r="L61" s="55" t="str">
        <f t="shared" si="7"/>
        <v xml:space="preserve"> </v>
      </c>
      <c r="M61" s="55" t="str">
        <f t="shared" si="7"/>
        <v xml:space="preserve"> </v>
      </c>
      <c r="N61" s="55" t="str">
        <f t="shared" si="7"/>
        <v xml:space="preserve"> </v>
      </c>
      <c r="O61" s="55" t="str">
        <f t="shared" si="7"/>
        <v xml:space="preserve"> </v>
      </c>
      <c r="P61" s="55" t="str">
        <f t="shared" si="7"/>
        <v xml:space="preserve"> </v>
      </c>
      <c r="Q61" s="55" t="str">
        <f t="shared" si="7"/>
        <v xml:space="preserve"> </v>
      </c>
      <c r="R61" s="55" t="str">
        <f t="shared" si="7"/>
        <v xml:space="preserve"> </v>
      </c>
      <c r="S61" s="55" t="str">
        <f t="shared" si="7"/>
        <v xml:space="preserve"> </v>
      </c>
      <c r="T61" s="55" t="str">
        <f t="shared" si="7"/>
        <v xml:space="preserve"> </v>
      </c>
      <c r="U61" s="55" t="str">
        <f t="shared" si="7"/>
        <v xml:space="preserve"> </v>
      </c>
      <c r="V61" s="55" t="str">
        <f t="shared" si="7"/>
        <v xml:space="preserve"> </v>
      </c>
      <c r="W61" s="55" t="str">
        <f t="shared" si="7"/>
        <v xml:space="preserve"> </v>
      </c>
      <c r="X61" s="55" t="str">
        <f t="shared" si="7"/>
        <v xml:space="preserve"> </v>
      </c>
      <c r="Y61" s="55" t="str">
        <f t="shared" si="7"/>
        <v xml:space="preserve"> </v>
      </c>
      <c r="Z61" s="55" t="str">
        <f t="shared" si="7"/>
        <v xml:space="preserve"> </v>
      </c>
      <c r="AA61" s="55" t="str">
        <f t="shared" si="7"/>
        <v xml:space="preserve"> </v>
      </c>
      <c r="AB61" s="55" t="str">
        <f t="shared" si="7"/>
        <v xml:space="preserve"> </v>
      </c>
      <c r="AC61" s="55" t="str">
        <f t="shared" si="7"/>
        <v xml:space="preserve"> </v>
      </c>
      <c r="AD61" s="55" t="str">
        <f t="shared" si="7"/>
        <v xml:space="preserve"> </v>
      </c>
      <c r="AE61" s="55" t="str">
        <f t="shared" si="7"/>
        <v xml:space="preserve"> </v>
      </c>
      <c r="AF61" s="55" t="str">
        <f t="shared" si="7"/>
        <v xml:space="preserve"> </v>
      </c>
      <c r="AG61" s="55" t="str">
        <f t="shared" si="7"/>
        <v xml:space="preserve"> </v>
      </c>
      <c r="AH61" s="55" t="str">
        <f t="shared" si="7"/>
        <v xml:space="preserve"> </v>
      </c>
      <c r="AI61" s="55" t="str">
        <f t="shared" si="7"/>
        <v xml:space="preserve"> </v>
      </c>
      <c r="AJ61" s="55" t="str">
        <f t="shared" si="7"/>
        <v xml:space="preserve"> </v>
      </c>
      <c r="AK61" s="55" t="str">
        <f t="shared" si="7"/>
        <v xml:space="preserve"> </v>
      </c>
      <c r="AL61" s="55" t="str">
        <f t="shared" si="7"/>
        <v xml:space="preserve"> </v>
      </c>
      <c r="AM61" s="55" t="str">
        <f t="shared" si="7"/>
        <v xml:space="preserve"> </v>
      </c>
      <c r="AN61" s="55" t="str">
        <f t="shared" si="7"/>
        <v xml:space="preserve"> </v>
      </c>
      <c r="AO61" s="55" t="str">
        <f t="shared" si="7"/>
        <v xml:space="preserve"> </v>
      </c>
      <c r="AP61" s="55" t="str">
        <f t="shared" si="7"/>
        <v xml:space="preserve"> </v>
      </c>
      <c r="AQ61" s="55" t="str">
        <f t="shared" si="7"/>
        <v xml:space="preserve"> </v>
      </c>
      <c r="AR61" s="55" t="str">
        <f t="shared" si="7"/>
        <v xml:space="preserve"> </v>
      </c>
      <c r="AS61" s="55" t="str">
        <f t="shared" si="7"/>
        <v xml:space="preserve"> </v>
      </c>
      <c r="AT61" s="259"/>
      <c r="AU61" s="284"/>
    </row>
    <row r="62" spans="1:47" ht="24" customHeight="1">
      <c r="A62" s="266" t="s">
        <v>33</v>
      </c>
      <c r="B62" s="266"/>
      <c r="C62" s="266"/>
      <c r="D62" s="266"/>
      <c r="E62" s="266"/>
      <c r="F62" s="53" t="str">
        <f t="shared" ref="F62:AS62" si="8">IF(COUNTBLANK(F6:F55)=ROWS(F6:F55)," ",IF(COUNTIF(F6:F55,0)=0,"YOK",COUNTIF(F6:F55,0)))</f>
        <v xml:space="preserve"> </v>
      </c>
      <c r="G62" s="53" t="str">
        <f t="shared" si="8"/>
        <v xml:space="preserve"> </v>
      </c>
      <c r="H62" s="53" t="str">
        <f t="shared" si="8"/>
        <v xml:space="preserve"> </v>
      </c>
      <c r="I62" s="53" t="str">
        <f t="shared" si="8"/>
        <v xml:space="preserve"> </v>
      </c>
      <c r="J62" s="53" t="str">
        <f t="shared" si="8"/>
        <v xml:space="preserve"> </v>
      </c>
      <c r="K62" s="53" t="str">
        <f t="shared" si="8"/>
        <v xml:space="preserve"> </v>
      </c>
      <c r="L62" s="53" t="str">
        <f t="shared" si="8"/>
        <v xml:space="preserve"> </v>
      </c>
      <c r="M62" s="53" t="str">
        <f t="shared" si="8"/>
        <v xml:space="preserve"> </v>
      </c>
      <c r="N62" s="53" t="str">
        <f t="shared" si="8"/>
        <v xml:space="preserve"> </v>
      </c>
      <c r="O62" s="53" t="str">
        <f t="shared" si="8"/>
        <v xml:space="preserve"> </v>
      </c>
      <c r="P62" s="53" t="str">
        <f t="shared" si="8"/>
        <v xml:space="preserve"> </v>
      </c>
      <c r="Q62" s="53" t="str">
        <f t="shared" si="8"/>
        <v xml:space="preserve"> </v>
      </c>
      <c r="R62" s="53" t="str">
        <f t="shared" si="8"/>
        <v xml:space="preserve"> </v>
      </c>
      <c r="S62" s="53" t="str">
        <f t="shared" si="8"/>
        <v xml:space="preserve"> </v>
      </c>
      <c r="T62" s="53" t="str">
        <f t="shared" si="8"/>
        <v xml:space="preserve"> </v>
      </c>
      <c r="U62" s="53" t="str">
        <f t="shared" si="8"/>
        <v xml:space="preserve"> </v>
      </c>
      <c r="V62" s="53" t="str">
        <f t="shared" si="8"/>
        <v xml:space="preserve"> </v>
      </c>
      <c r="W62" s="53" t="str">
        <f t="shared" si="8"/>
        <v xml:space="preserve"> </v>
      </c>
      <c r="X62" s="53" t="str">
        <f t="shared" si="8"/>
        <v xml:space="preserve"> </v>
      </c>
      <c r="Y62" s="53" t="str">
        <f t="shared" si="8"/>
        <v xml:space="preserve"> </v>
      </c>
      <c r="Z62" s="53" t="str">
        <f t="shared" si="8"/>
        <v xml:space="preserve"> </v>
      </c>
      <c r="AA62" s="53" t="str">
        <f t="shared" si="8"/>
        <v xml:space="preserve"> </v>
      </c>
      <c r="AB62" s="53" t="str">
        <f t="shared" si="8"/>
        <v xml:space="preserve"> </v>
      </c>
      <c r="AC62" s="53" t="str">
        <f t="shared" si="8"/>
        <v xml:space="preserve"> </v>
      </c>
      <c r="AD62" s="53" t="str">
        <f t="shared" si="8"/>
        <v xml:space="preserve"> </v>
      </c>
      <c r="AE62" s="53" t="str">
        <f t="shared" si="8"/>
        <v xml:space="preserve"> </v>
      </c>
      <c r="AF62" s="53" t="str">
        <f t="shared" si="8"/>
        <v xml:space="preserve"> </v>
      </c>
      <c r="AG62" s="53" t="str">
        <f t="shared" si="8"/>
        <v xml:space="preserve"> </v>
      </c>
      <c r="AH62" s="53" t="str">
        <f t="shared" si="8"/>
        <v xml:space="preserve"> </v>
      </c>
      <c r="AI62" s="53" t="str">
        <f t="shared" si="8"/>
        <v xml:space="preserve"> </v>
      </c>
      <c r="AJ62" s="53" t="str">
        <f t="shared" si="8"/>
        <v xml:space="preserve"> </v>
      </c>
      <c r="AK62" s="53" t="str">
        <f t="shared" si="8"/>
        <v xml:space="preserve"> </v>
      </c>
      <c r="AL62" s="53" t="str">
        <f t="shared" si="8"/>
        <v xml:space="preserve"> </v>
      </c>
      <c r="AM62" s="53" t="str">
        <f t="shared" si="8"/>
        <v xml:space="preserve"> </v>
      </c>
      <c r="AN62" s="53" t="str">
        <f t="shared" si="8"/>
        <v xml:space="preserve"> </v>
      </c>
      <c r="AO62" s="53" t="str">
        <f t="shared" si="8"/>
        <v xml:space="preserve"> </v>
      </c>
      <c r="AP62" s="53" t="str">
        <f t="shared" si="8"/>
        <v xml:space="preserve"> </v>
      </c>
      <c r="AQ62" s="53" t="str">
        <f t="shared" si="8"/>
        <v xml:space="preserve"> </v>
      </c>
      <c r="AR62" s="53" t="str">
        <f t="shared" si="8"/>
        <v xml:space="preserve"> </v>
      </c>
      <c r="AS62" s="53" t="str">
        <f t="shared" si="8"/>
        <v xml:space="preserve"> </v>
      </c>
      <c r="AT62" s="9"/>
      <c r="AU62" s="7"/>
    </row>
    <row r="63" spans="1:47" ht="31.5" customHeight="1">
      <c r="A63" s="266" t="s">
        <v>35</v>
      </c>
      <c r="B63" s="266"/>
      <c r="C63" s="266"/>
      <c r="D63" s="266"/>
      <c r="E63" s="266"/>
      <c r="F63" s="54" t="str">
        <f t="shared" ref="F63:AS63" si="9">IF(COUNTBLANK(F6:F55)=ROWS(F6:F55)," ",IF(F62="YOK",0,100*F62/COUNTA(F6:F55)))</f>
        <v xml:space="preserve"> </v>
      </c>
      <c r="G63" s="54" t="str">
        <f t="shared" si="9"/>
        <v xml:space="preserve"> </v>
      </c>
      <c r="H63" s="54" t="str">
        <f t="shared" si="9"/>
        <v xml:space="preserve"> </v>
      </c>
      <c r="I63" s="54" t="str">
        <f t="shared" si="9"/>
        <v xml:space="preserve"> </v>
      </c>
      <c r="J63" s="54" t="str">
        <f t="shared" si="9"/>
        <v xml:space="preserve"> </v>
      </c>
      <c r="K63" s="54" t="str">
        <f t="shared" si="9"/>
        <v xml:space="preserve"> </v>
      </c>
      <c r="L63" s="54" t="str">
        <f t="shared" si="9"/>
        <v xml:space="preserve"> </v>
      </c>
      <c r="M63" s="54" t="str">
        <f t="shared" si="9"/>
        <v xml:space="preserve"> </v>
      </c>
      <c r="N63" s="54" t="str">
        <f t="shared" si="9"/>
        <v xml:space="preserve"> </v>
      </c>
      <c r="O63" s="54" t="str">
        <f t="shared" si="9"/>
        <v xml:space="preserve"> </v>
      </c>
      <c r="P63" s="54" t="str">
        <f t="shared" si="9"/>
        <v xml:space="preserve"> </v>
      </c>
      <c r="Q63" s="54" t="str">
        <f t="shared" si="9"/>
        <v xml:space="preserve"> </v>
      </c>
      <c r="R63" s="54" t="str">
        <f t="shared" si="9"/>
        <v xml:space="preserve"> </v>
      </c>
      <c r="S63" s="54" t="str">
        <f t="shared" si="9"/>
        <v xml:space="preserve"> </v>
      </c>
      <c r="T63" s="54" t="str">
        <f t="shared" si="9"/>
        <v xml:space="preserve"> </v>
      </c>
      <c r="U63" s="54" t="str">
        <f t="shared" si="9"/>
        <v xml:space="preserve"> </v>
      </c>
      <c r="V63" s="54" t="str">
        <f t="shared" si="9"/>
        <v xml:space="preserve"> </v>
      </c>
      <c r="W63" s="54" t="str">
        <f t="shared" si="9"/>
        <v xml:space="preserve"> </v>
      </c>
      <c r="X63" s="54" t="str">
        <f t="shared" si="9"/>
        <v xml:space="preserve"> </v>
      </c>
      <c r="Y63" s="54" t="str">
        <f t="shared" si="9"/>
        <v xml:space="preserve"> </v>
      </c>
      <c r="Z63" s="54" t="str">
        <f t="shared" si="9"/>
        <v xml:space="preserve"> </v>
      </c>
      <c r="AA63" s="54" t="str">
        <f t="shared" si="9"/>
        <v xml:space="preserve"> </v>
      </c>
      <c r="AB63" s="54" t="str">
        <f t="shared" si="9"/>
        <v xml:space="preserve"> </v>
      </c>
      <c r="AC63" s="54" t="str">
        <f t="shared" si="9"/>
        <v xml:space="preserve"> </v>
      </c>
      <c r="AD63" s="54" t="str">
        <f t="shared" si="9"/>
        <v xml:space="preserve"> </v>
      </c>
      <c r="AE63" s="54" t="str">
        <f t="shared" si="9"/>
        <v xml:space="preserve"> </v>
      </c>
      <c r="AF63" s="54" t="str">
        <f t="shared" si="9"/>
        <v xml:space="preserve"> </v>
      </c>
      <c r="AG63" s="54" t="str">
        <f t="shared" si="9"/>
        <v xml:space="preserve"> </v>
      </c>
      <c r="AH63" s="54" t="str">
        <f t="shared" si="9"/>
        <v xml:space="preserve"> </v>
      </c>
      <c r="AI63" s="54" t="str">
        <f t="shared" si="9"/>
        <v xml:space="preserve"> </v>
      </c>
      <c r="AJ63" s="54" t="str">
        <f t="shared" si="9"/>
        <v xml:space="preserve"> </v>
      </c>
      <c r="AK63" s="54" t="str">
        <f t="shared" si="9"/>
        <v xml:space="preserve"> </v>
      </c>
      <c r="AL63" s="54" t="str">
        <f t="shared" si="9"/>
        <v xml:space="preserve"> </v>
      </c>
      <c r="AM63" s="54" t="str">
        <f t="shared" si="9"/>
        <v xml:space="preserve"> </v>
      </c>
      <c r="AN63" s="54" t="str">
        <f t="shared" si="9"/>
        <v xml:space="preserve"> </v>
      </c>
      <c r="AO63" s="54" t="str">
        <f t="shared" si="9"/>
        <v xml:space="preserve"> </v>
      </c>
      <c r="AP63" s="54" t="str">
        <f t="shared" si="9"/>
        <v xml:space="preserve"> </v>
      </c>
      <c r="AQ63" s="54" t="str">
        <f t="shared" si="9"/>
        <v xml:space="preserve"> </v>
      </c>
      <c r="AR63" s="54" t="str">
        <f t="shared" si="9"/>
        <v xml:space="preserve"> </v>
      </c>
      <c r="AS63" s="54" t="str">
        <f t="shared" si="9"/>
        <v xml:space="preserve"> </v>
      </c>
      <c r="AT63" s="259"/>
      <c r="AU63" s="284"/>
    </row>
    <row r="64" spans="1:47" ht="12" customHeight="1">
      <c r="A64" s="266"/>
      <c r="B64" s="266"/>
      <c r="C64" s="266"/>
      <c r="D64" s="266"/>
      <c r="E64" s="266"/>
      <c r="F64" s="56" t="str">
        <f>IF(F63&lt;&gt;" ","%"," ")</f>
        <v xml:space="preserve"> </v>
      </c>
      <c r="G64" s="56" t="str">
        <f t="shared" ref="G64:AS64" si="10">IF(G63&lt;&gt;" ","%"," ")</f>
        <v xml:space="preserve"> </v>
      </c>
      <c r="H64" s="56" t="str">
        <f t="shared" si="10"/>
        <v xml:space="preserve"> </v>
      </c>
      <c r="I64" s="56" t="str">
        <f t="shared" si="10"/>
        <v xml:space="preserve"> </v>
      </c>
      <c r="J64" s="56" t="str">
        <f t="shared" si="10"/>
        <v xml:space="preserve"> </v>
      </c>
      <c r="K64" s="56" t="str">
        <f t="shared" si="10"/>
        <v xml:space="preserve"> </v>
      </c>
      <c r="L64" s="56" t="str">
        <f t="shared" si="10"/>
        <v xml:space="preserve"> </v>
      </c>
      <c r="M64" s="56" t="str">
        <f t="shared" si="10"/>
        <v xml:space="preserve"> </v>
      </c>
      <c r="N64" s="56" t="str">
        <f t="shared" si="10"/>
        <v xml:space="preserve"> </v>
      </c>
      <c r="O64" s="56" t="str">
        <f t="shared" si="10"/>
        <v xml:space="preserve"> </v>
      </c>
      <c r="P64" s="56" t="str">
        <f t="shared" si="10"/>
        <v xml:space="preserve"> </v>
      </c>
      <c r="Q64" s="56" t="str">
        <f t="shared" si="10"/>
        <v xml:space="preserve"> </v>
      </c>
      <c r="R64" s="56" t="str">
        <f t="shared" si="10"/>
        <v xml:space="preserve"> </v>
      </c>
      <c r="S64" s="56" t="str">
        <f t="shared" si="10"/>
        <v xml:space="preserve"> </v>
      </c>
      <c r="T64" s="56" t="str">
        <f t="shared" si="10"/>
        <v xml:space="preserve"> </v>
      </c>
      <c r="U64" s="56" t="str">
        <f t="shared" si="10"/>
        <v xml:space="preserve"> </v>
      </c>
      <c r="V64" s="56" t="str">
        <f t="shared" si="10"/>
        <v xml:space="preserve"> </v>
      </c>
      <c r="W64" s="56" t="str">
        <f t="shared" si="10"/>
        <v xml:space="preserve"> </v>
      </c>
      <c r="X64" s="56" t="str">
        <f t="shared" si="10"/>
        <v xml:space="preserve"> </v>
      </c>
      <c r="Y64" s="56" t="str">
        <f t="shared" si="10"/>
        <v xml:space="preserve"> </v>
      </c>
      <c r="Z64" s="56" t="str">
        <f t="shared" si="10"/>
        <v xml:space="preserve"> </v>
      </c>
      <c r="AA64" s="56" t="str">
        <f t="shared" si="10"/>
        <v xml:space="preserve"> </v>
      </c>
      <c r="AB64" s="56" t="str">
        <f t="shared" si="10"/>
        <v xml:space="preserve"> </v>
      </c>
      <c r="AC64" s="56" t="str">
        <f t="shared" si="10"/>
        <v xml:space="preserve"> </v>
      </c>
      <c r="AD64" s="56" t="str">
        <f t="shared" si="10"/>
        <v xml:space="preserve"> </v>
      </c>
      <c r="AE64" s="56" t="str">
        <f t="shared" si="10"/>
        <v xml:space="preserve"> </v>
      </c>
      <c r="AF64" s="56" t="str">
        <f t="shared" si="10"/>
        <v xml:space="preserve"> </v>
      </c>
      <c r="AG64" s="56" t="str">
        <f t="shared" si="10"/>
        <v xml:space="preserve"> </v>
      </c>
      <c r="AH64" s="56" t="str">
        <f t="shared" si="10"/>
        <v xml:space="preserve"> </v>
      </c>
      <c r="AI64" s="56" t="str">
        <f t="shared" si="10"/>
        <v xml:space="preserve"> </v>
      </c>
      <c r="AJ64" s="56" t="str">
        <f t="shared" si="10"/>
        <v xml:space="preserve"> </v>
      </c>
      <c r="AK64" s="56" t="str">
        <f t="shared" si="10"/>
        <v xml:space="preserve"> </v>
      </c>
      <c r="AL64" s="56" t="str">
        <f t="shared" si="10"/>
        <v xml:space="preserve"> </v>
      </c>
      <c r="AM64" s="56" t="str">
        <f t="shared" si="10"/>
        <v xml:space="preserve"> </v>
      </c>
      <c r="AN64" s="56" t="str">
        <f t="shared" si="10"/>
        <v xml:space="preserve"> </v>
      </c>
      <c r="AO64" s="56" t="str">
        <f t="shared" si="10"/>
        <v xml:space="preserve"> </v>
      </c>
      <c r="AP64" s="56" t="str">
        <f t="shared" si="10"/>
        <v xml:space="preserve"> </v>
      </c>
      <c r="AQ64" s="56" t="str">
        <f t="shared" si="10"/>
        <v xml:space="preserve"> </v>
      </c>
      <c r="AR64" s="56" t="str">
        <f t="shared" si="10"/>
        <v xml:space="preserve"> </v>
      </c>
      <c r="AS64" s="56" t="str">
        <f t="shared" si="10"/>
        <v xml:space="preserve"> </v>
      </c>
      <c r="AT64" s="259"/>
      <c r="AU64" s="284"/>
    </row>
    <row r="65" spans="1:47" ht="30" customHeight="1">
      <c r="A65" s="291" t="s">
        <v>29</v>
      </c>
      <c r="B65" s="292"/>
      <c r="C65" s="292"/>
      <c r="D65" s="292"/>
      <c r="E65" s="293"/>
      <c r="F65" s="57" t="str">
        <f>IF(F4=" "," ",IF(COUNTBLANK(F6:F55)=ROWS(F6:F55)," ",F58*100/F4))</f>
        <v xml:space="preserve"> </v>
      </c>
      <c r="G65" s="57" t="str">
        <f t="shared" ref="G65:AS65" si="11">IF(G4=" "," ",IF(COUNTBLANK(G6:G55)=ROWS(G6:G55)," ",G58*100/G4))</f>
        <v xml:space="preserve"> </v>
      </c>
      <c r="H65" s="57" t="str">
        <f t="shared" si="11"/>
        <v xml:space="preserve"> </v>
      </c>
      <c r="I65" s="57" t="str">
        <f t="shared" si="11"/>
        <v xml:space="preserve"> </v>
      </c>
      <c r="J65" s="57" t="str">
        <f t="shared" si="11"/>
        <v xml:space="preserve"> </v>
      </c>
      <c r="K65" s="57" t="str">
        <f t="shared" si="11"/>
        <v xml:space="preserve"> </v>
      </c>
      <c r="L65" s="57" t="str">
        <f t="shared" si="11"/>
        <v xml:space="preserve"> </v>
      </c>
      <c r="M65" s="57" t="str">
        <f t="shared" si="11"/>
        <v xml:space="preserve"> </v>
      </c>
      <c r="N65" s="57" t="str">
        <f t="shared" si="11"/>
        <v xml:space="preserve"> </v>
      </c>
      <c r="O65" s="57" t="str">
        <f t="shared" si="11"/>
        <v xml:space="preserve"> </v>
      </c>
      <c r="P65" s="57" t="str">
        <f t="shared" si="11"/>
        <v xml:space="preserve"> </v>
      </c>
      <c r="Q65" s="57" t="str">
        <f t="shared" si="11"/>
        <v xml:space="preserve"> </v>
      </c>
      <c r="R65" s="57" t="str">
        <f t="shared" si="11"/>
        <v xml:space="preserve"> </v>
      </c>
      <c r="S65" s="57" t="str">
        <f t="shared" si="11"/>
        <v xml:space="preserve"> </v>
      </c>
      <c r="T65" s="57" t="str">
        <f t="shared" si="11"/>
        <v xml:space="preserve"> </v>
      </c>
      <c r="U65" s="57" t="str">
        <f t="shared" si="11"/>
        <v xml:space="preserve"> </v>
      </c>
      <c r="V65" s="57" t="str">
        <f t="shared" si="11"/>
        <v xml:space="preserve"> </v>
      </c>
      <c r="W65" s="57" t="str">
        <f t="shared" si="11"/>
        <v xml:space="preserve"> </v>
      </c>
      <c r="X65" s="57" t="str">
        <f t="shared" si="11"/>
        <v xml:space="preserve"> </v>
      </c>
      <c r="Y65" s="57" t="str">
        <f t="shared" si="11"/>
        <v xml:space="preserve"> </v>
      </c>
      <c r="Z65" s="57" t="str">
        <f t="shared" si="11"/>
        <v xml:space="preserve"> </v>
      </c>
      <c r="AA65" s="57" t="str">
        <f t="shared" si="11"/>
        <v xml:space="preserve"> </v>
      </c>
      <c r="AB65" s="57" t="str">
        <f t="shared" si="11"/>
        <v xml:space="preserve"> </v>
      </c>
      <c r="AC65" s="57" t="str">
        <f t="shared" si="11"/>
        <v xml:space="preserve"> </v>
      </c>
      <c r="AD65" s="57" t="str">
        <f t="shared" si="11"/>
        <v xml:space="preserve"> </v>
      </c>
      <c r="AE65" s="57" t="str">
        <f t="shared" si="11"/>
        <v xml:space="preserve"> </v>
      </c>
      <c r="AF65" s="57" t="str">
        <f t="shared" si="11"/>
        <v xml:space="preserve"> </v>
      </c>
      <c r="AG65" s="57" t="str">
        <f t="shared" si="11"/>
        <v xml:space="preserve"> </v>
      </c>
      <c r="AH65" s="57" t="str">
        <f t="shared" si="11"/>
        <v xml:space="preserve"> </v>
      </c>
      <c r="AI65" s="57" t="str">
        <f t="shared" si="11"/>
        <v xml:space="preserve"> </v>
      </c>
      <c r="AJ65" s="57" t="str">
        <f t="shared" si="11"/>
        <v xml:space="preserve"> </v>
      </c>
      <c r="AK65" s="57" t="str">
        <f t="shared" si="11"/>
        <v xml:space="preserve"> </v>
      </c>
      <c r="AL65" s="57" t="str">
        <f t="shared" si="11"/>
        <v xml:space="preserve"> </v>
      </c>
      <c r="AM65" s="57" t="str">
        <f t="shared" si="11"/>
        <v xml:space="preserve"> </v>
      </c>
      <c r="AN65" s="57" t="str">
        <f t="shared" si="11"/>
        <v xml:space="preserve"> </v>
      </c>
      <c r="AO65" s="57" t="str">
        <f t="shared" si="11"/>
        <v xml:space="preserve"> </v>
      </c>
      <c r="AP65" s="57" t="str">
        <f t="shared" si="11"/>
        <v xml:space="preserve"> </v>
      </c>
      <c r="AQ65" s="57" t="str">
        <f t="shared" si="11"/>
        <v xml:space="preserve"> </v>
      </c>
      <c r="AR65" s="57" t="str">
        <f t="shared" si="11"/>
        <v xml:space="preserve"> </v>
      </c>
      <c r="AS65" s="57" t="str">
        <f t="shared" si="11"/>
        <v xml:space="preserve"> </v>
      </c>
      <c r="AT65" s="333"/>
      <c r="AU65" s="333"/>
    </row>
    <row r="66" spans="1:47" ht="9.75" customHeight="1">
      <c r="A66" s="294"/>
      <c r="B66" s="295"/>
      <c r="C66" s="295"/>
      <c r="D66" s="295"/>
      <c r="E66" s="296"/>
      <c r="F66" s="58" t="str">
        <f>IF(F65&lt;&gt;" ","%"," ")</f>
        <v xml:space="preserve"> </v>
      </c>
      <c r="G66" s="58" t="str">
        <f t="shared" ref="G66:AS66" si="12">IF(G65&lt;&gt;" ","%"," ")</f>
        <v xml:space="preserve"> </v>
      </c>
      <c r="H66" s="58" t="str">
        <f t="shared" si="12"/>
        <v xml:space="preserve"> </v>
      </c>
      <c r="I66" s="58" t="str">
        <f t="shared" si="12"/>
        <v xml:space="preserve"> </v>
      </c>
      <c r="J66" s="58" t="str">
        <f t="shared" si="12"/>
        <v xml:space="preserve"> </v>
      </c>
      <c r="K66" s="58" t="str">
        <f t="shared" si="12"/>
        <v xml:space="preserve"> </v>
      </c>
      <c r="L66" s="58" t="str">
        <f t="shared" si="12"/>
        <v xml:space="preserve"> </v>
      </c>
      <c r="M66" s="58" t="str">
        <f t="shared" si="12"/>
        <v xml:space="preserve"> </v>
      </c>
      <c r="N66" s="58" t="str">
        <f t="shared" si="12"/>
        <v xml:space="preserve"> </v>
      </c>
      <c r="O66" s="58" t="str">
        <f t="shared" si="12"/>
        <v xml:space="preserve"> </v>
      </c>
      <c r="P66" s="58" t="str">
        <f t="shared" si="12"/>
        <v xml:space="preserve"> </v>
      </c>
      <c r="Q66" s="58" t="str">
        <f t="shared" si="12"/>
        <v xml:space="preserve"> </v>
      </c>
      <c r="R66" s="58" t="str">
        <f t="shared" si="12"/>
        <v xml:space="preserve"> </v>
      </c>
      <c r="S66" s="58" t="str">
        <f t="shared" si="12"/>
        <v xml:space="preserve"> </v>
      </c>
      <c r="T66" s="58" t="str">
        <f t="shared" si="12"/>
        <v xml:space="preserve"> </v>
      </c>
      <c r="U66" s="58" t="str">
        <f t="shared" si="12"/>
        <v xml:space="preserve"> </v>
      </c>
      <c r="V66" s="58" t="str">
        <f t="shared" si="12"/>
        <v xml:space="preserve"> </v>
      </c>
      <c r="W66" s="58" t="str">
        <f t="shared" si="12"/>
        <v xml:space="preserve"> </v>
      </c>
      <c r="X66" s="58" t="str">
        <f t="shared" si="12"/>
        <v xml:space="preserve"> </v>
      </c>
      <c r="Y66" s="58" t="str">
        <f t="shared" si="12"/>
        <v xml:space="preserve"> </v>
      </c>
      <c r="Z66" s="58" t="str">
        <f t="shared" si="12"/>
        <v xml:space="preserve"> </v>
      </c>
      <c r="AA66" s="58" t="str">
        <f t="shared" si="12"/>
        <v xml:space="preserve"> </v>
      </c>
      <c r="AB66" s="58" t="str">
        <f t="shared" si="12"/>
        <v xml:space="preserve"> </v>
      </c>
      <c r="AC66" s="58" t="str">
        <f t="shared" si="12"/>
        <v xml:space="preserve"> </v>
      </c>
      <c r="AD66" s="58" t="str">
        <f t="shared" si="12"/>
        <v xml:space="preserve"> </v>
      </c>
      <c r="AE66" s="58" t="str">
        <f t="shared" si="12"/>
        <v xml:space="preserve"> </v>
      </c>
      <c r="AF66" s="58" t="str">
        <f t="shared" si="12"/>
        <v xml:space="preserve"> </v>
      </c>
      <c r="AG66" s="58" t="str">
        <f t="shared" si="12"/>
        <v xml:space="preserve"> </v>
      </c>
      <c r="AH66" s="58" t="str">
        <f t="shared" si="12"/>
        <v xml:space="preserve"> </v>
      </c>
      <c r="AI66" s="58" t="str">
        <f t="shared" si="12"/>
        <v xml:space="preserve"> </v>
      </c>
      <c r="AJ66" s="58" t="str">
        <f t="shared" si="12"/>
        <v xml:space="preserve"> </v>
      </c>
      <c r="AK66" s="58" t="str">
        <f t="shared" si="12"/>
        <v xml:space="preserve"> </v>
      </c>
      <c r="AL66" s="58" t="str">
        <f t="shared" si="12"/>
        <v xml:space="preserve"> </v>
      </c>
      <c r="AM66" s="58" t="str">
        <f t="shared" si="12"/>
        <v xml:space="preserve"> </v>
      </c>
      <c r="AN66" s="58" t="str">
        <f t="shared" si="12"/>
        <v xml:space="preserve"> </v>
      </c>
      <c r="AO66" s="58" t="str">
        <f t="shared" si="12"/>
        <v xml:space="preserve"> </v>
      </c>
      <c r="AP66" s="58" t="str">
        <f t="shared" si="12"/>
        <v xml:space="preserve"> </v>
      </c>
      <c r="AQ66" s="58" t="str">
        <f t="shared" si="12"/>
        <v xml:space="preserve"> </v>
      </c>
      <c r="AR66" s="58" t="str">
        <f t="shared" si="12"/>
        <v xml:space="preserve"> </v>
      </c>
      <c r="AS66" s="58" t="str">
        <f t="shared" si="12"/>
        <v xml:space="preserve"> </v>
      </c>
      <c r="AT66" s="334"/>
      <c r="AU66" s="334"/>
    </row>
    <row r="67" spans="1:47" ht="9.75" customHeight="1">
      <c r="A67" s="59"/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1"/>
      <c r="AU67" s="61"/>
    </row>
    <row r="68" spans="1:47" ht="9.75" customHeight="1">
      <c r="A68" s="59"/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1"/>
      <c r="AU68" s="61"/>
    </row>
    <row r="69" spans="1:47" ht="9.75" customHeight="1">
      <c r="A69" s="59"/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1"/>
      <c r="AU69" s="61"/>
    </row>
    <row r="70" spans="1:47" ht="9.75" customHeight="1">
      <c r="A70" s="59"/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1"/>
      <c r="AU70" s="61"/>
    </row>
    <row r="71" spans="1:47" ht="9.75" customHeight="1">
      <c r="A71" s="59"/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1"/>
      <c r="AU71" s="61"/>
    </row>
    <row r="72" spans="1:47" ht="9.75" customHeight="1">
      <c r="A72" s="59"/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1"/>
      <c r="AU72" s="61"/>
    </row>
    <row r="73" spans="1:47" ht="9.75" customHeight="1">
      <c r="A73" s="59"/>
      <c r="B73" s="59"/>
      <c r="C73" s="59"/>
      <c r="D73" s="59"/>
      <c r="E73" s="59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1"/>
      <c r="AU73" s="61"/>
    </row>
    <row r="74" spans="1:47" ht="9.75" customHeight="1">
      <c r="A74" s="59"/>
      <c r="B74" s="59"/>
      <c r="C74" s="59"/>
      <c r="D74" s="59"/>
      <c r="E74" s="59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1"/>
      <c r="AU74" s="61"/>
    </row>
    <row r="75" spans="1:47" ht="9.75" customHeight="1">
      <c r="A75" s="59"/>
      <c r="B75" s="59"/>
      <c r="C75" s="59"/>
      <c r="D75" s="59"/>
      <c r="E75" s="59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1"/>
      <c r="AU75" s="61"/>
    </row>
    <row r="76" spans="1:47" ht="9.75" customHeight="1">
      <c r="A76" s="59"/>
      <c r="B76" s="59"/>
      <c r="C76" s="59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1"/>
      <c r="AU76" s="61"/>
    </row>
    <row r="77" spans="1:47" ht="9.75" customHeight="1">
      <c r="A77" s="59"/>
      <c r="B77" s="59"/>
      <c r="C77" s="59"/>
      <c r="D77" s="59"/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1"/>
      <c r="AU77" s="61"/>
    </row>
    <row r="78" spans="1:47" ht="9.75" customHeight="1">
      <c r="A78" s="59"/>
      <c r="B78" s="59"/>
      <c r="C78" s="59"/>
      <c r="D78" s="59"/>
      <c r="E78" s="59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1"/>
      <c r="AU78" s="61"/>
    </row>
    <row r="79" spans="1:47" ht="9.75" customHeight="1">
      <c r="A79" s="59"/>
      <c r="B79" s="59"/>
      <c r="C79" s="59"/>
      <c r="D79" s="59"/>
      <c r="E79" s="59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1"/>
      <c r="AU79" s="61"/>
    </row>
    <row r="80" spans="1:47" ht="9.75" customHeight="1">
      <c r="A80" s="59"/>
      <c r="B80" s="59"/>
      <c r="C80" s="59"/>
      <c r="D80" s="59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1"/>
      <c r="AU80" s="61"/>
    </row>
    <row r="81" spans="1:47" ht="9.75" customHeight="1">
      <c r="A81" s="59"/>
      <c r="B81" s="59"/>
      <c r="C81" s="59"/>
      <c r="D81" s="59"/>
      <c r="E81" s="59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1"/>
      <c r="AU81" s="61"/>
    </row>
    <row r="82" spans="1:47" ht="9.75" customHeight="1">
      <c r="A82" s="59"/>
      <c r="B82" s="59"/>
      <c r="C82" s="59"/>
      <c r="D82" s="59"/>
      <c r="E82" s="59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1"/>
      <c r="AU82" s="61"/>
    </row>
    <row r="83" spans="1:47" ht="9.75" customHeight="1">
      <c r="A83" s="59"/>
      <c r="B83" s="59"/>
      <c r="C83" s="59"/>
      <c r="D83" s="59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1"/>
      <c r="AU83" s="61"/>
    </row>
    <row r="84" spans="1:47" ht="9.75" customHeight="1">
      <c r="A84" s="62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4"/>
      <c r="AU84" s="64"/>
    </row>
    <row r="85" spans="1:47" ht="6.75" customHeight="1">
      <c r="A85" s="62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4"/>
      <c r="AU85" s="64"/>
    </row>
    <row r="86" spans="1:47" ht="12.75" customHeight="1">
      <c r="A86" s="62"/>
      <c r="B86" s="62"/>
      <c r="C86" s="62"/>
      <c r="D86" s="62"/>
      <c r="E86" s="62"/>
      <c r="F86" s="63"/>
      <c r="G86" s="63"/>
      <c r="H86" s="63"/>
      <c r="I86" s="63"/>
      <c r="J86" s="63"/>
      <c r="K86" s="63"/>
      <c r="L86" s="285" t="s">
        <v>58</v>
      </c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 t="s">
        <v>57</v>
      </c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</row>
    <row r="87" spans="1:47" ht="12" customHeight="1">
      <c r="A87" s="288" t="s">
        <v>66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90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6"/>
      <c r="AU87" s="64"/>
    </row>
    <row r="88" spans="1:47" ht="14.1" customHeight="1">
      <c r="A88" s="299" t="s">
        <v>90</v>
      </c>
      <c r="B88" s="299"/>
      <c r="C88" s="299"/>
      <c r="D88" s="130" t="s">
        <v>94</v>
      </c>
      <c r="E88" s="153">
        <f>(COUNTIF(AU2:AU51,"&lt;101")-(COUNTIF(AU2:AU51,"&lt;85")))</f>
        <v>0</v>
      </c>
      <c r="F88" s="307" t="str">
        <f t="shared" ref="F88:F93" si="13">IF(E88&lt;&gt;" ","KİŞİ"," ")</f>
        <v>KİŞİ</v>
      </c>
      <c r="G88" s="307"/>
      <c r="H88" s="67" t="str">
        <f>IF(E88=" "," ","%")</f>
        <v>%</v>
      </c>
      <c r="I88" s="297" t="e">
        <f>IF(E88=" "," ",100*E88/E93)</f>
        <v>#VALUE!</v>
      </c>
      <c r="J88" s="297"/>
      <c r="K88" s="298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6"/>
      <c r="AU88" s="64"/>
    </row>
    <row r="89" spans="1:47" ht="14.1" customHeight="1">
      <c r="A89" s="299" t="s">
        <v>89</v>
      </c>
      <c r="B89" s="299"/>
      <c r="C89" s="299"/>
      <c r="D89" s="130" t="s">
        <v>95</v>
      </c>
      <c r="E89" s="153">
        <f>(COUNTIF(AU4:AU53,"&lt;85")-(COUNTIF(AU4:AU53,"&lt;70")))</f>
        <v>0</v>
      </c>
      <c r="F89" s="307" t="str">
        <f t="shared" si="13"/>
        <v>KİŞİ</v>
      </c>
      <c r="G89" s="307"/>
      <c r="H89" s="67" t="str">
        <f>IF(E88=" "," ","%")</f>
        <v>%</v>
      </c>
      <c r="I89" s="297" t="e">
        <f>IF(E89=" "," ",100*E89/E93)</f>
        <v>#VALUE!</v>
      </c>
      <c r="J89" s="297"/>
      <c r="K89" s="298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285"/>
      <c r="AG89" s="285"/>
      <c r="AH89" s="285"/>
      <c r="AI89" s="285"/>
      <c r="AJ89" s="285"/>
      <c r="AK89" s="285"/>
      <c r="AL89" s="285"/>
      <c r="AM89" s="285"/>
      <c r="AN89" s="285"/>
      <c r="AO89" s="65"/>
      <c r="AP89" s="65"/>
      <c r="AQ89" s="65"/>
      <c r="AR89" s="65"/>
      <c r="AS89" s="65"/>
      <c r="AT89" s="66"/>
      <c r="AU89" s="64"/>
    </row>
    <row r="90" spans="1:47" ht="14.1" customHeight="1">
      <c r="A90" s="299" t="s">
        <v>91</v>
      </c>
      <c r="B90" s="299"/>
      <c r="C90" s="299"/>
      <c r="D90" s="130" t="s">
        <v>96</v>
      </c>
      <c r="E90" s="153">
        <f>(COUNTIF(AU6:AU55,"&lt;70")-(COUNTIF(AU6:AU55,"&lt;60")))</f>
        <v>0</v>
      </c>
      <c r="F90" s="307" t="str">
        <f t="shared" si="13"/>
        <v>KİŞİ</v>
      </c>
      <c r="G90" s="307"/>
      <c r="H90" s="67" t="str">
        <f>IF(E88=" "," ","%")</f>
        <v>%</v>
      </c>
      <c r="I90" s="297" t="e">
        <f>IF(E90=" "," ",100*E90/E93)</f>
        <v>#VALUE!</v>
      </c>
      <c r="J90" s="297"/>
      <c r="K90" s="298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4"/>
      <c r="AU90" s="64"/>
    </row>
    <row r="91" spans="1:47" ht="14.1" customHeight="1">
      <c r="A91" s="299" t="s">
        <v>101</v>
      </c>
      <c r="B91" s="299"/>
      <c r="C91" s="299"/>
      <c r="D91" s="130" t="s">
        <v>97</v>
      </c>
      <c r="E91" s="153">
        <f>(COUNTIF(AU6:AU55,"&lt;60")-(COUNTIF(AU6:AU55,"&lt;50")))</f>
        <v>0</v>
      </c>
      <c r="F91" s="307" t="str">
        <f t="shared" si="13"/>
        <v>KİŞİ</v>
      </c>
      <c r="G91" s="307"/>
      <c r="H91" s="67" t="str">
        <f>IF(E88=" "," ","%")</f>
        <v>%</v>
      </c>
      <c r="I91" s="297" t="e">
        <f>IF(E91=" "," ",100*E91/E93)</f>
        <v>#VALUE!</v>
      </c>
      <c r="J91" s="297"/>
      <c r="K91" s="298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4"/>
      <c r="AU91" s="64"/>
    </row>
    <row r="92" spans="1:47" ht="14.1" customHeight="1">
      <c r="A92" s="299" t="s">
        <v>93</v>
      </c>
      <c r="B92" s="299"/>
      <c r="C92" s="299"/>
      <c r="D92" s="130" t="s">
        <v>98</v>
      </c>
      <c r="E92" s="153">
        <f>(COUNTIF(AU6:AU55,"&lt;50"))</f>
        <v>0</v>
      </c>
      <c r="F92" s="307" t="str">
        <f t="shared" si="13"/>
        <v>KİŞİ</v>
      </c>
      <c r="G92" s="307"/>
      <c r="H92" s="67" t="str">
        <f>IF(E88=" "," ","%")</f>
        <v>%</v>
      </c>
      <c r="I92" s="297" t="e">
        <f>IF(E92=" "," ",100*E92/E93)</f>
        <v>#VALUE!</v>
      </c>
      <c r="J92" s="297"/>
      <c r="K92" s="298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4"/>
      <c r="AU92" s="64"/>
    </row>
    <row r="93" spans="1:47" ht="14.1" customHeight="1">
      <c r="A93" s="316" t="s">
        <v>37</v>
      </c>
      <c r="B93" s="316"/>
      <c r="C93" s="316"/>
      <c r="D93" s="316"/>
      <c r="E93" s="69" t="str">
        <f>IF(SUM(E88:E92)=0," ",SUM(E88:E92))</f>
        <v xml:space="preserve"> </v>
      </c>
      <c r="F93" s="286" t="str">
        <f t="shared" si="13"/>
        <v xml:space="preserve"> </v>
      </c>
      <c r="G93" s="287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4"/>
      <c r="AU93" s="64"/>
    </row>
    <row r="94" spans="1:47" ht="12" customHeight="1">
      <c r="A94" s="62"/>
      <c r="B94" s="62"/>
      <c r="C94" s="62"/>
      <c r="D94" s="62"/>
      <c r="E94" s="6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4"/>
      <c r="AU94" s="64"/>
    </row>
    <row r="95" spans="1:47" ht="14.25" customHeight="1">
      <c r="A95" s="62"/>
      <c r="B95" s="62"/>
      <c r="C95" s="62"/>
      <c r="D95" s="62"/>
      <c r="E95" s="6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4"/>
      <c r="AU95" s="64"/>
    </row>
    <row r="96" spans="1:47">
      <c r="A96" s="308" t="s">
        <v>38</v>
      </c>
      <c r="B96" s="308"/>
      <c r="C96" s="308"/>
      <c r="D96" s="70" t="str">
        <f>IF(COUNTIF(AT6:AT55," ")=ROWS(AT6:AT55)," ",LARGE(AT6:AT55,1))</f>
        <v xml:space="preserve"> </v>
      </c>
      <c r="E96" s="311"/>
      <c r="F96" s="312"/>
      <c r="G96" s="312"/>
      <c r="H96" s="312"/>
      <c r="I96" s="312"/>
      <c r="J96" s="312"/>
      <c r="K96" s="312"/>
      <c r="L96" s="51"/>
      <c r="M96" s="285" t="s">
        <v>56</v>
      </c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63"/>
      <c r="AP96" s="65"/>
    </row>
    <row r="97" spans="1:47" ht="12" customHeight="1">
      <c r="A97" s="308" t="s">
        <v>39</v>
      </c>
      <c r="B97" s="308"/>
      <c r="C97" s="308"/>
      <c r="D97" s="70" t="str">
        <f>IF(COUNTIF(AT6:AT27," ")=ROWS(AT6:AT27)," ",SMALL(AT6:AT27,1))</f>
        <v xml:space="preserve"> </v>
      </c>
      <c r="E97" s="311"/>
      <c r="F97" s="312"/>
      <c r="G97" s="312"/>
      <c r="H97" s="312"/>
      <c r="I97" s="312"/>
      <c r="J97" s="312"/>
      <c r="K97" s="312"/>
      <c r="L97" s="51"/>
      <c r="M97" s="5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P97" s="1"/>
    </row>
    <row r="98" spans="1:47" ht="15" customHeight="1">
      <c r="A98" s="308" t="s">
        <v>40</v>
      </c>
      <c r="B98" s="308"/>
      <c r="C98" s="308"/>
      <c r="D98" s="72" t="str">
        <f>AT58</f>
        <v xml:space="preserve"> </v>
      </c>
      <c r="E98" s="313"/>
      <c r="F98" s="314"/>
      <c r="G98" s="314"/>
      <c r="H98" s="314"/>
      <c r="I98" s="314"/>
      <c r="J98" s="314"/>
      <c r="K98" s="314"/>
      <c r="L98" s="73"/>
      <c r="M98" s="73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327" t="s">
        <v>44</v>
      </c>
      <c r="AH98" s="328"/>
      <c r="AI98" s="328"/>
      <c r="AJ98" s="328"/>
      <c r="AK98" s="328"/>
      <c r="AL98" s="328"/>
      <c r="AM98" s="328"/>
      <c r="AN98" s="328"/>
      <c r="AO98" s="329"/>
      <c r="AP98" s="12"/>
      <c r="AQ98" s="327" t="s">
        <v>46</v>
      </c>
      <c r="AR98" s="328"/>
      <c r="AS98" s="328"/>
      <c r="AT98" s="328"/>
      <c r="AU98" s="329"/>
    </row>
    <row r="99" spans="1:47" ht="15" customHeight="1">
      <c r="A99" s="74"/>
      <c r="B99" s="74"/>
      <c r="C99" s="74"/>
      <c r="D99" s="75"/>
      <c r="E99" s="73"/>
      <c r="F99" s="75"/>
      <c r="G99" s="75"/>
      <c r="H99" s="75"/>
      <c r="I99" s="75"/>
      <c r="J99" s="75"/>
      <c r="K99" s="75"/>
      <c r="L99" s="75"/>
      <c r="M99" s="75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330">
        <f ca="1">TODAY()</f>
        <v>43398</v>
      </c>
      <c r="AH99" s="331"/>
      <c r="AI99" s="331"/>
      <c r="AJ99" s="331"/>
      <c r="AK99" s="331"/>
      <c r="AL99" s="331"/>
      <c r="AM99" s="331"/>
      <c r="AN99" s="331"/>
      <c r="AO99" s="332"/>
      <c r="AP99" s="11"/>
      <c r="AQ99" s="330">
        <f ca="1">TODAY()</f>
        <v>43398</v>
      </c>
      <c r="AR99" s="331"/>
      <c r="AS99" s="331"/>
      <c r="AT99" s="331"/>
      <c r="AU99" s="332"/>
    </row>
    <row r="100" spans="1:47" ht="12" customHeight="1">
      <c r="A100" s="309" t="s">
        <v>41</v>
      </c>
      <c r="B100" s="310"/>
      <c r="C100" s="310"/>
      <c r="D100" s="310"/>
      <c r="E100" s="76" t="str">
        <f>IF(COUNTIF(AT6:AT55," ")=ROWS(AT6:AT55)," ",SUM(E88:E91))</f>
        <v xml:space="preserve"> </v>
      </c>
      <c r="F100" s="286" t="str">
        <f>IF(E100&lt;&gt;" ","KİŞİ"," ")</f>
        <v xml:space="preserve"> </v>
      </c>
      <c r="G100" s="315"/>
      <c r="H100" s="76" t="str">
        <f>IF(I100=" "," ","%")</f>
        <v xml:space="preserve"> </v>
      </c>
      <c r="I100" s="305" t="str">
        <f>IF(E100=" "," ",100*E100/E93)</f>
        <v xml:space="preserve"> </v>
      </c>
      <c r="J100" s="306"/>
      <c r="K100" s="306"/>
      <c r="L100" s="77"/>
      <c r="M100" s="77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281">
        <f>'K. Bilgiler'!H18</f>
        <v>0</v>
      </c>
      <c r="AH100" s="282"/>
      <c r="AI100" s="282"/>
      <c r="AJ100" s="282"/>
      <c r="AK100" s="282"/>
      <c r="AL100" s="282"/>
      <c r="AM100" s="282"/>
      <c r="AN100" s="282"/>
      <c r="AO100" s="283"/>
      <c r="AP100" s="14"/>
      <c r="AQ100" s="273" t="str">
        <f>'K. Bilgiler'!H22</f>
        <v>NAZMİ DOĞAN</v>
      </c>
      <c r="AR100" s="274"/>
      <c r="AS100" s="274"/>
      <c r="AT100" s="274"/>
      <c r="AU100" s="275"/>
    </row>
    <row r="101" spans="1:47" ht="12" customHeight="1">
      <c r="A101" s="309" t="s">
        <v>42</v>
      </c>
      <c r="B101" s="310"/>
      <c r="C101" s="310"/>
      <c r="D101" s="310"/>
      <c r="E101" s="76" t="str">
        <f>IF(COUNTIF(AT6:AT55," ")=ROWS(AT6:AT55)," ",SUM(E92:E92))</f>
        <v xml:space="preserve"> </v>
      </c>
      <c r="F101" s="286" t="str">
        <f>IF(E101&lt;&gt;" ","KİŞİ"," ")</f>
        <v xml:space="preserve"> </v>
      </c>
      <c r="G101" s="315"/>
      <c r="H101" s="76" t="str">
        <f>IF(I101=" "," ","%")</f>
        <v xml:space="preserve"> </v>
      </c>
      <c r="I101" s="305" t="str">
        <f>IF(E101=" "," ",100*E101/E93)</f>
        <v xml:space="preserve"> </v>
      </c>
      <c r="J101" s="306"/>
      <c r="K101" s="306"/>
      <c r="L101" s="77"/>
      <c r="M101" s="77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267">
        <f>'K. Bilgiler'!H20</f>
        <v>0</v>
      </c>
      <c r="AH101" s="268"/>
      <c r="AI101" s="268"/>
      <c r="AJ101" s="268"/>
      <c r="AK101" s="268"/>
      <c r="AL101" s="268"/>
      <c r="AM101" s="268"/>
      <c r="AN101" s="268"/>
      <c r="AO101" s="269"/>
      <c r="AP101" s="13"/>
      <c r="AQ101" s="273" t="s">
        <v>47</v>
      </c>
      <c r="AR101" s="274"/>
      <c r="AS101" s="274"/>
      <c r="AT101" s="274"/>
      <c r="AU101" s="275"/>
    </row>
    <row r="102" spans="1:47">
      <c r="AG102" s="270"/>
      <c r="AH102" s="271"/>
      <c r="AI102" s="271"/>
      <c r="AJ102" s="271"/>
      <c r="AK102" s="271"/>
      <c r="AL102" s="271"/>
      <c r="AM102" s="271"/>
      <c r="AN102" s="271"/>
      <c r="AO102" s="272"/>
      <c r="AP102" s="79"/>
      <c r="AQ102" s="276"/>
      <c r="AR102" s="277"/>
      <c r="AS102" s="277"/>
      <c r="AT102" s="277"/>
      <c r="AU102" s="278"/>
    </row>
    <row r="104" spans="1:47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</row>
  </sheetData>
  <sheetProtection selectLockedCells="1"/>
  <mergeCells count="115">
    <mergeCell ref="A1:AP1"/>
    <mergeCell ref="AQ1:AU2"/>
    <mergeCell ref="L86:AF86"/>
    <mergeCell ref="C55:E55"/>
    <mergeCell ref="A56:E56"/>
    <mergeCell ref="A57:E57"/>
    <mergeCell ref="A58:E58"/>
    <mergeCell ref="A59:E59"/>
    <mergeCell ref="A60:E61"/>
    <mergeCell ref="A65:E66"/>
    <mergeCell ref="C7:E7"/>
    <mergeCell ref="C8:E8"/>
    <mergeCell ref="C9:E9"/>
    <mergeCell ref="C10:E10"/>
    <mergeCell ref="C34:E34"/>
    <mergeCell ref="C35:E35"/>
    <mergeCell ref="C14:E14"/>
    <mergeCell ref="C33:E33"/>
    <mergeCell ref="C15:E15"/>
    <mergeCell ref="C16:E16"/>
    <mergeCell ref="C32:E32"/>
    <mergeCell ref="C21:E21"/>
    <mergeCell ref="C22:E22"/>
    <mergeCell ref="C23:E23"/>
    <mergeCell ref="C54:E54"/>
    <mergeCell ref="C6:E6"/>
    <mergeCell ref="C46:E46"/>
    <mergeCell ref="C51:E51"/>
    <mergeCell ref="C52:E52"/>
    <mergeCell ref="C53:E53"/>
    <mergeCell ref="C47:E47"/>
    <mergeCell ref="C48:E48"/>
    <mergeCell ref="C49:E49"/>
    <mergeCell ref="C24:E24"/>
    <mergeCell ref="C26:E26"/>
    <mergeCell ref="C27:E27"/>
    <mergeCell ref="C25:E25"/>
    <mergeCell ref="C29:E29"/>
    <mergeCell ref="C28:E28"/>
    <mergeCell ref="C11:E11"/>
    <mergeCell ref="C12:E12"/>
    <mergeCell ref="C13:E13"/>
    <mergeCell ref="C19:E19"/>
    <mergeCell ref="A2:AP2"/>
    <mergeCell ref="A4:E4"/>
    <mergeCell ref="AU4:AU5"/>
    <mergeCell ref="C5:E5"/>
    <mergeCell ref="A3:E3"/>
    <mergeCell ref="AT3:AU3"/>
    <mergeCell ref="C50:E50"/>
    <mergeCell ref="C36:E36"/>
    <mergeCell ref="C37:E37"/>
    <mergeCell ref="C38:E38"/>
    <mergeCell ref="C39:E39"/>
    <mergeCell ref="C44:E44"/>
    <mergeCell ref="C45:E45"/>
    <mergeCell ref="C40:E40"/>
    <mergeCell ref="C41:E41"/>
    <mergeCell ref="C42:E42"/>
    <mergeCell ref="C43:E43"/>
    <mergeCell ref="C30:E30"/>
    <mergeCell ref="C31:E31"/>
    <mergeCell ref="C17:E17"/>
    <mergeCell ref="C18:E18"/>
    <mergeCell ref="C20:E20"/>
    <mergeCell ref="AF89:AN89"/>
    <mergeCell ref="A90:C90"/>
    <mergeCell ref="F90:G90"/>
    <mergeCell ref="I90:K90"/>
    <mergeCell ref="A91:C91"/>
    <mergeCell ref="F91:G91"/>
    <mergeCell ref="I91:K91"/>
    <mergeCell ref="AG86:AU86"/>
    <mergeCell ref="AT60:AT61"/>
    <mergeCell ref="AU60:AU61"/>
    <mergeCell ref="A88:C88"/>
    <mergeCell ref="F88:G88"/>
    <mergeCell ref="I88:K88"/>
    <mergeCell ref="A87:K87"/>
    <mergeCell ref="A62:E62"/>
    <mergeCell ref="A63:E64"/>
    <mergeCell ref="AT63:AT64"/>
    <mergeCell ref="AU63:AU64"/>
    <mergeCell ref="AT65:AT66"/>
    <mergeCell ref="AU65:AU66"/>
    <mergeCell ref="A92:C92"/>
    <mergeCell ref="F92:G92"/>
    <mergeCell ref="I92:K92"/>
    <mergeCell ref="A93:D93"/>
    <mergeCell ref="F93:G93"/>
    <mergeCell ref="A96:C96"/>
    <mergeCell ref="E96:K96"/>
    <mergeCell ref="A89:C89"/>
    <mergeCell ref="F89:G89"/>
    <mergeCell ref="I89:K89"/>
    <mergeCell ref="M96:AE96"/>
    <mergeCell ref="A97:C97"/>
    <mergeCell ref="E97:K97"/>
    <mergeCell ref="A98:C98"/>
    <mergeCell ref="E98:K98"/>
    <mergeCell ref="AG98:AO98"/>
    <mergeCell ref="AQ98:AU98"/>
    <mergeCell ref="AG99:AO99"/>
    <mergeCell ref="AQ99:AU99"/>
    <mergeCell ref="AQ101:AU101"/>
    <mergeCell ref="AQ102:AU102"/>
    <mergeCell ref="A100:D100"/>
    <mergeCell ref="F100:G100"/>
    <mergeCell ref="I100:K100"/>
    <mergeCell ref="A101:D101"/>
    <mergeCell ref="F101:G101"/>
    <mergeCell ref="I101:K101"/>
    <mergeCell ref="AG101:AO102"/>
    <mergeCell ref="AG100:AO100"/>
    <mergeCell ref="AQ100:AU100"/>
  </mergeCells>
  <phoneticPr fontId="2" type="noConversion"/>
  <conditionalFormatting sqref="F65:AS65">
    <cfRule type="cellIs" dxfId="40" priority="1" stopIfTrue="1" operator="lessThan">
      <formula>50</formula>
    </cfRule>
  </conditionalFormatting>
  <dataValidations xWindow="546" yWindow="471" count="2">
    <dataValidation allowBlank="1" showInputMessage="1" showErrorMessage="1" prompt="Öğrencinin sorudan aldığı puan değerini giriniz." sqref="F6:AS55"/>
    <dataValidation allowBlank="1" showInputMessage="1" showErrorMessage="1" prompt="Sorunun konusunu giriniz." sqref="F3:AS3"/>
  </dataValidations>
  <pageMargins left="0.71" right="0.41" top="0.15" bottom="0.17" header="0.14000000000000001" footer="0.19"/>
  <pageSetup paperSize="9" scale="63" orientation="portrait" r:id="rId1"/>
  <headerFooter alignWithMargins="0"/>
  <ignoredErrors>
    <ignoredError sqref="F58:AS58 F59:AS59 F60:AS60 F61:AS61 F62:AS62 F63:AS64 F90:G92 E93:G93 H90:K92 D96:D98 E100:K101 H88:K89 F88:G89 AQ1 AG99 AQ99" unlockedFormula="1"/>
    <ignoredError sqref="F66:AS66 G65:AS65" formula="1" unlockedFormula="1"/>
    <ignoredError sqref="F6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indexed="46"/>
    <pageSetUpPr fitToPage="1"/>
  </sheetPr>
  <dimension ref="A1:AU104"/>
  <sheetViews>
    <sheetView tabSelected="1" zoomScaleNormal="100" workbookViewId="0">
      <selection activeCell="Y18" sqref="Y18"/>
    </sheetView>
  </sheetViews>
  <sheetFormatPr defaultRowHeight="12.75"/>
  <cols>
    <col min="1" max="1" width="3.85546875" style="71" customWidth="1"/>
    <col min="2" max="2" width="5.7109375" style="71" customWidth="1"/>
    <col min="3" max="4" width="8.7109375" style="71" customWidth="1"/>
    <col min="5" max="5" width="3.42578125" style="71" customWidth="1"/>
    <col min="6" max="45" width="2.42578125" style="71" customWidth="1"/>
    <col min="46" max="46" width="7.7109375" style="71" bestFit="1" customWidth="1"/>
    <col min="47" max="47" width="5" style="71" customWidth="1"/>
    <col min="48" max="16384" width="9.140625" style="71"/>
  </cols>
  <sheetData>
    <row r="1" spans="1:47" ht="17.25" customHeight="1">
      <c r="A1" s="324" t="str">
        <f>'K. Bilgiler'!H14&amp;" EĞİTİM ÖĞRETİM YILI "&amp;'K. Bilgiler'!H6</f>
        <v>2018 - 2019 EĞİTİM ÖĞRETİM YILI M.AKİF ERSOY MESLEKİ VE TEKNİK ANADOLU LİSESİ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6"/>
      <c r="AQ1" s="323">
        <f ca="1">TODAY()</f>
        <v>43398</v>
      </c>
      <c r="AR1" s="323"/>
      <c r="AS1" s="323"/>
      <c r="AT1" s="323"/>
      <c r="AU1" s="323"/>
    </row>
    <row r="2" spans="1:47" ht="16.5" customHeight="1">
      <c r="A2" s="322" t="str">
        <f>'K. Bilgiler'!H10&amp;" / "&amp;'K. Bilgiler'!H12&amp;" SINIFI "&amp;'K. Bilgiler'!H8&amp;" DERSİ "&amp;'K. Bilgiler'!H16&amp;" DÖNEM 3. SINAV ANALİZİ"</f>
        <v xml:space="preserve"> /  SINIFI  DERSİ 1 DÖNEM 3. SINAV ANALİZİ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  <c r="AR2" s="323"/>
      <c r="AS2" s="323"/>
      <c r="AT2" s="323"/>
      <c r="AU2" s="323"/>
    </row>
    <row r="3" spans="1:47" ht="84.95" customHeight="1">
      <c r="A3" s="317" t="s">
        <v>82</v>
      </c>
      <c r="B3" s="318"/>
      <c r="C3" s="318"/>
      <c r="D3" s="318"/>
      <c r="E3" s="319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2"/>
      <c r="AR3" s="142"/>
      <c r="AS3" s="142"/>
      <c r="AT3" s="320"/>
      <c r="AU3" s="339"/>
    </row>
    <row r="4" spans="1:47" ht="12.75" customHeight="1">
      <c r="A4" s="303" t="s">
        <v>28</v>
      </c>
      <c r="B4" s="303"/>
      <c r="C4" s="303"/>
      <c r="D4" s="303"/>
      <c r="E4" s="303"/>
      <c r="F4" s="80" t="str">
        <f>IF('NOT Baremi'!E19=0," ",'NOT Baremi'!E19)</f>
        <v xml:space="preserve"> </v>
      </c>
      <c r="G4" s="80" t="str">
        <f>IF('NOT Baremi'!F19=0," ",'NOT Baremi'!F19)</f>
        <v xml:space="preserve"> </v>
      </c>
      <c r="H4" s="80" t="str">
        <f>IF('NOT Baremi'!G19=0," ",'NOT Baremi'!G19)</f>
        <v xml:space="preserve"> </v>
      </c>
      <c r="I4" s="80" t="str">
        <f>IF('NOT Baremi'!H19=0," ",'NOT Baremi'!H19)</f>
        <v xml:space="preserve"> </v>
      </c>
      <c r="J4" s="80" t="str">
        <f>IF('NOT Baremi'!I19=0," ",'NOT Baremi'!I19)</f>
        <v xml:space="preserve"> </v>
      </c>
      <c r="K4" s="80" t="str">
        <f>IF('NOT Baremi'!J19=0," ",'NOT Baremi'!J19)</f>
        <v xml:space="preserve"> </v>
      </c>
      <c r="L4" s="80" t="str">
        <f>IF('NOT Baremi'!K19=0," ",'NOT Baremi'!K19)</f>
        <v xml:space="preserve"> </v>
      </c>
      <c r="M4" s="80" t="str">
        <f>IF('NOT Baremi'!L19=0," ",'NOT Baremi'!L19)</f>
        <v xml:space="preserve"> </v>
      </c>
      <c r="N4" s="80" t="str">
        <f>IF('NOT Baremi'!M19=0," ",'NOT Baremi'!M19)</f>
        <v xml:space="preserve"> </v>
      </c>
      <c r="O4" s="80" t="str">
        <f>IF('NOT Baremi'!N19=0," ",'NOT Baremi'!N19)</f>
        <v xml:space="preserve"> </v>
      </c>
      <c r="P4" s="80" t="str">
        <f>IF('NOT Baremi'!O19=0," ",'NOT Baremi'!O19)</f>
        <v xml:space="preserve"> </v>
      </c>
      <c r="Q4" s="80" t="str">
        <f>IF('NOT Baremi'!P19=0," ",'NOT Baremi'!P19)</f>
        <v xml:space="preserve"> </v>
      </c>
      <c r="R4" s="80" t="str">
        <f>IF('NOT Baremi'!Q19=0," ",'NOT Baremi'!Q19)</f>
        <v xml:space="preserve"> </v>
      </c>
      <c r="S4" s="80" t="str">
        <f>IF('NOT Baremi'!R19=0," ",'NOT Baremi'!R19)</f>
        <v xml:space="preserve"> </v>
      </c>
      <c r="T4" s="80" t="str">
        <f>IF('NOT Baremi'!S19=0," ",'NOT Baremi'!S19)</f>
        <v xml:space="preserve"> </v>
      </c>
      <c r="U4" s="80" t="str">
        <f>IF('NOT Baremi'!T19=0," ",'NOT Baremi'!T19)</f>
        <v xml:space="preserve"> </v>
      </c>
      <c r="V4" s="80" t="str">
        <f>IF('NOT Baremi'!U19=0," ",'NOT Baremi'!U19)</f>
        <v xml:space="preserve"> </v>
      </c>
      <c r="W4" s="80" t="str">
        <f>IF('NOT Baremi'!V19=0," ",'NOT Baremi'!V19)</f>
        <v xml:space="preserve"> </v>
      </c>
      <c r="X4" s="80" t="str">
        <f>IF('NOT Baremi'!W19=0," ",'NOT Baremi'!W19)</f>
        <v xml:space="preserve"> </v>
      </c>
      <c r="Y4" s="80" t="str">
        <f>IF('NOT Baremi'!X19=0," ",'NOT Baremi'!X19)</f>
        <v xml:space="preserve"> </v>
      </c>
      <c r="Z4" s="80" t="str">
        <f>IF('NOT Baremi'!Y19=0," ",'NOT Baremi'!Y19)</f>
        <v xml:space="preserve"> </v>
      </c>
      <c r="AA4" s="80" t="str">
        <f>IF('NOT Baremi'!Z19=0," ",'NOT Baremi'!Z19)</f>
        <v xml:space="preserve"> </v>
      </c>
      <c r="AB4" s="80" t="str">
        <f>IF('NOT Baremi'!AA19=0," ",'NOT Baremi'!AA19)</f>
        <v xml:space="preserve"> </v>
      </c>
      <c r="AC4" s="80" t="str">
        <f>IF('NOT Baremi'!AB19=0," ",'NOT Baremi'!AB19)</f>
        <v xml:space="preserve"> </v>
      </c>
      <c r="AD4" s="80" t="str">
        <f>IF('NOT Baremi'!AC19=0," ",'NOT Baremi'!AC19)</f>
        <v xml:space="preserve"> </v>
      </c>
      <c r="AE4" s="80" t="str">
        <f>IF('NOT Baremi'!AD19=0," ",'NOT Baremi'!AD19)</f>
        <v xml:space="preserve"> </v>
      </c>
      <c r="AF4" s="80" t="str">
        <f>IF('NOT Baremi'!AE19=0," ",'NOT Baremi'!AE19)</f>
        <v xml:space="preserve"> </v>
      </c>
      <c r="AG4" s="80" t="str">
        <f>IF('NOT Baremi'!AF19=0," ",'NOT Baremi'!AF19)</f>
        <v xml:space="preserve"> </v>
      </c>
      <c r="AH4" s="80" t="str">
        <f>IF('NOT Baremi'!AG19=0," ",'NOT Baremi'!AG19)</f>
        <v xml:space="preserve"> </v>
      </c>
      <c r="AI4" s="80" t="str">
        <f>IF('NOT Baremi'!AH19=0," ",'NOT Baremi'!AH19)</f>
        <v xml:space="preserve"> </v>
      </c>
      <c r="AJ4" s="80" t="str">
        <f>IF('NOT Baremi'!AI19=0," ",'NOT Baremi'!AI19)</f>
        <v xml:space="preserve"> </v>
      </c>
      <c r="AK4" s="80" t="str">
        <f>IF('NOT Baremi'!AJ19=0," ",'NOT Baremi'!AJ19)</f>
        <v xml:space="preserve"> </v>
      </c>
      <c r="AL4" s="80" t="str">
        <f>IF('NOT Baremi'!AK19=0," ",'NOT Baremi'!AK19)</f>
        <v xml:space="preserve"> </v>
      </c>
      <c r="AM4" s="80" t="str">
        <f>IF('NOT Baremi'!AL19=0," ",'NOT Baremi'!AL19)</f>
        <v xml:space="preserve"> </v>
      </c>
      <c r="AN4" s="80" t="str">
        <f>IF('NOT Baremi'!AM19=0," ",'NOT Baremi'!AM19)</f>
        <v xml:space="preserve"> </v>
      </c>
      <c r="AO4" s="80" t="str">
        <f>IF('NOT Baremi'!AN19=0," ",'NOT Baremi'!AN19)</f>
        <v xml:space="preserve"> </v>
      </c>
      <c r="AP4" s="80" t="str">
        <f>IF('NOT Baremi'!AO19=0," ",'NOT Baremi'!AO19)</f>
        <v xml:space="preserve"> </v>
      </c>
      <c r="AQ4" s="80" t="str">
        <f>IF('NOT Baremi'!AP19=0," ",'NOT Baremi'!AP19)</f>
        <v xml:space="preserve"> </v>
      </c>
      <c r="AR4" s="80" t="str">
        <f>IF('NOT Baremi'!AQ19=0," ",'NOT Baremi'!AQ19)</f>
        <v xml:space="preserve"> </v>
      </c>
      <c r="AS4" s="80" t="str">
        <f>IF('NOT Baremi'!AR19=0," ",'NOT Baremi'!AR19)</f>
        <v xml:space="preserve"> </v>
      </c>
      <c r="AT4" s="150" t="str">
        <f>IF(SUM(F4:AS4)=0," ",SUM(F4:AS4))</f>
        <v xml:space="preserve"> </v>
      </c>
      <c r="AU4" s="337" t="s">
        <v>99</v>
      </c>
    </row>
    <row r="5" spans="1:47" ht="37.5">
      <c r="A5" s="39" t="s">
        <v>0</v>
      </c>
      <c r="B5" s="39" t="s">
        <v>36</v>
      </c>
      <c r="C5" s="304" t="s">
        <v>27</v>
      </c>
      <c r="D5" s="304"/>
      <c r="E5" s="304"/>
      <c r="F5" s="81" t="str">
        <f>IF('NOT Baremi'!E19&gt;0,'NOT Baremi'!E18&amp;"."&amp;"SORU"," ")</f>
        <v xml:space="preserve"> </v>
      </c>
      <c r="G5" s="81" t="str">
        <f>IF('NOT Baremi'!F19&gt;0,'NOT Baremi'!F18&amp;"."&amp;"SORU"," ")</f>
        <v xml:space="preserve"> </v>
      </c>
      <c r="H5" s="81" t="str">
        <f>IF('NOT Baremi'!G19&gt;0,'NOT Baremi'!G18&amp;"."&amp;"SORU"," ")</f>
        <v xml:space="preserve"> </v>
      </c>
      <c r="I5" s="81" t="str">
        <f>IF('NOT Baremi'!H19&gt;0,'NOT Baremi'!H18&amp;"."&amp;"SORU"," ")</f>
        <v xml:space="preserve"> </v>
      </c>
      <c r="J5" s="81" t="str">
        <f>IF('NOT Baremi'!I19&gt;0,'NOT Baremi'!I18&amp;"."&amp;"SORU"," ")</f>
        <v xml:space="preserve"> </v>
      </c>
      <c r="K5" s="81" t="str">
        <f>IF('NOT Baremi'!J19&gt;0,'NOT Baremi'!J18&amp;"."&amp;"SORU"," ")</f>
        <v xml:space="preserve"> </v>
      </c>
      <c r="L5" s="81" t="str">
        <f>IF('NOT Baremi'!K19&gt;0,'NOT Baremi'!K18&amp;"."&amp;"SORU"," ")</f>
        <v xml:space="preserve"> </v>
      </c>
      <c r="M5" s="81" t="str">
        <f>IF('NOT Baremi'!L19&gt;0,'NOT Baremi'!L18&amp;"."&amp;"SORU"," ")</f>
        <v xml:space="preserve"> </v>
      </c>
      <c r="N5" s="81" t="str">
        <f>IF('NOT Baremi'!M19&gt;0,'NOT Baremi'!M18&amp;"."&amp;"SORU"," ")</f>
        <v xml:space="preserve"> </v>
      </c>
      <c r="O5" s="81" t="str">
        <f>IF('NOT Baremi'!N19&gt;0,'NOT Baremi'!N18&amp;"."&amp;"SORU"," ")</f>
        <v xml:space="preserve"> </v>
      </c>
      <c r="P5" s="81" t="str">
        <f>IF('NOT Baremi'!O19&gt;0,'NOT Baremi'!O18&amp;"."&amp;"SORU"," ")</f>
        <v xml:space="preserve"> </v>
      </c>
      <c r="Q5" s="81" t="str">
        <f>IF('NOT Baremi'!P19&gt;0,'NOT Baremi'!P18&amp;"."&amp;"SORU"," ")</f>
        <v xml:space="preserve"> </v>
      </c>
      <c r="R5" s="81" t="str">
        <f>IF('NOT Baremi'!Q19&gt;0,'NOT Baremi'!Q18&amp;"."&amp;"SORU"," ")</f>
        <v xml:space="preserve"> </v>
      </c>
      <c r="S5" s="81" t="str">
        <f>IF('NOT Baremi'!R19&gt;0,'NOT Baremi'!R18&amp;"."&amp;"SORU"," ")</f>
        <v xml:space="preserve"> </v>
      </c>
      <c r="T5" s="81" t="str">
        <f>IF('NOT Baremi'!S19&gt;0,'NOT Baremi'!S18&amp;"."&amp;"SORU"," ")</f>
        <v xml:space="preserve"> </v>
      </c>
      <c r="U5" s="81" t="str">
        <f>IF('NOT Baremi'!T19&gt;0,'NOT Baremi'!T18&amp;"."&amp;"SORU"," ")</f>
        <v xml:space="preserve"> </v>
      </c>
      <c r="V5" s="81" t="str">
        <f>IF('NOT Baremi'!U19&gt;0,'NOT Baremi'!U18&amp;"."&amp;"SORU"," ")</f>
        <v xml:space="preserve"> </v>
      </c>
      <c r="W5" s="81" t="str">
        <f>IF('NOT Baremi'!V19&gt;0,'NOT Baremi'!V18&amp;"."&amp;"SORU"," ")</f>
        <v xml:space="preserve"> </v>
      </c>
      <c r="X5" s="81" t="str">
        <f>IF('NOT Baremi'!W19&gt;0,'NOT Baremi'!W18&amp;"."&amp;"SORU"," ")</f>
        <v xml:space="preserve"> </v>
      </c>
      <c r="Y5" s="81" t="str">
        <f>IF('NOT Baremi'!X19&gt;0,'NOT Baremi'!X18&amp;"."&amp;"SORU"," ")</f>
        <v xml:space="preserve"> </v>
      </c>
      <c r="Z5" s="81" t="str">
        <f>IF('NOT Baremi'!Y19&gt;0,'NOT Baremi'!Y18&amp;"."&amp;"SORU"," ")</f>
        <v xml:space="preserve"> </v>
      </c>
      <c r="AA5" s="81" t="str">
        <f>IF('NOT Baremi'!Z19&gt;0,'NOT Baremi'!Z18&amp;"."&amp;"SORU"," ")</f>
        <v xml:space="preserve"> </v>
      </c>
      <c r="AB5" s="81" t="str">
        <f>IF('NOT Baremi'!AA19&gt;0,'NOT Baremi'!AA18&amp;"."&amp;"SORU"," ")</f>
        <v xml:space="preserve"> </v>
      </c>
      <c r="AC5" s="81" t="str">
        <f>IF('NOT Baremi'!AB19&gt;0,'NOT Baremi'!AB18&amp;"."&amp;"SORU"," ")</f>
        <v xml:space="preserve"> </v>
      </c>
      <c r="AD5" s="81" t="str">
        <f>IF('NOT Baremi'!AC19&gt;0,'NOT Baremi'!AC18&amp;"."&amp;"SORU"," ")</f>
        <v xml:space="preserve"> </v>
      </c>
      <c r="AE5" s="81" t="str">
        <f>IF('NOT Baremi'!AD19&gt;0,'NOT Baremi'!AD18&amp;"."&amp;"SORU"," ")</f>
        <v xml:space="preserve"> </v>
      </c>
      <c r="AF5" s="81" t="str">
        <f>IF('NOT Baremi'!AE19&gt;0,'NOT Baremi'!AE18&amp;"."&amp;"SORU"," ")</f>
        <v xml:space="preserve"> </v>
      </c>
      <c r="AG5" s="81" t="str">
        <f>IF('NOT Baremi'!AF19&gt;0,'NOT Baremi'!AF18&amp;"."&amp;"SORU"," ")</f>
        <v xml:space="preserve"> </v>
      </c>
      <c r="AH5" s="81" t="str">
        <f>IF('NOT Baremi'!AG19&gt;0,'NOT Baremi'!AG18&amp;"."&amp;"SORU"," ")</f>
        <v xml:space="preserve"> </v>
      </c>
      <c r="AI5" s="81" t="str">
        <f>IF('NOT Baremi'!AH19&gt;0,'NOT Baremi'!AH18&amp;"."&amp;"SORU"," ")</f>
        <v xml:space="preserve"> </v>
      </c>
      <c r="AJ5" s="81" t="str">
        <f>IF('NOT Baremi'!AI19&gt;0,'NOT Baremi'!AI18&amp;"."&amp;"SORU"," ")</f>
        <v xml:space="preserve"> </v>
      </c>
      <c r="AK5" s="81" t="str">
        <f>IF('NOT Baremi'!AJ19&gt;0,'NOT Baremi'!AJ18&amp;"."&amp;"SORU"," ")</f>
        <v xml:space="preserve"> </v>
      </c>
      <c r="AL5" s="81" t="str">
        <f>IF('NOT Baremi'!AK19&gt;0,'NOT Baremi'!AK18&amp;"."&amp;"SORU"," ")</f>
        <v xml:space="preserve"> </v>
      </c>
      <c r="AM5" s="81" t="str">
        <f>IF('NOT Baremi'!AL19&gt;0,'NOT Baremi'!AL18&amp;"."&amp;"SORU"," ")</f>
        <v xml:space="preserve"> </v>
      </c>
      <c r="AN5" s="81" t="str">
        <f>IF('NOT Baremi'!AM19&gt;0,'NOT Baremi'!AM18&amp;"."&amp;"SORU"," ")</f>
        <v xml:space="preserve"> </v>
      </c>
      <c r="AO5" s="81" t="str">
        <f>IF('NOT Baremi'!AN19&gt;0,'NOT Baremi'!AN18&amp;"."&amp;"SORU"," ")</f>
        <v xml:space="preserve"> </v>
      </c>
      <c r="AP5" s="81" t="str">
        <f>IF('NOT Baremi'!AO19&gt;0,'NOT Baremi'!AO18&amp;"."&amp;"SORU"," ")</f>
        <v xml:space="preserve"> </v>
      </c>
      <c r="AQ5" s="81" t="str">
        <f>IF('NOT Baremi'!AP19&gt;0,'NOT Baremi'!AP18&amp;"."&amp;"SORU"," ")</f>
        <v xml:space="preserve"> </v>
      </c>
      <c r="AR5" s="81" t="str">
        <f>IF('NOT Baremi'!AQ19&gt;0,'NOT Baremi'!AQ18&amp;"."&amp;"SORU"," ")</f>
        <v xml:space="preserve"> </v>
      </c>
      <c r="AS5" s="81" t="str">
        <f>IF('NOT Baremi'!AR19&gt;0,'NOT Baremi'!AR18&amp;"."&amp;"SORU"," ")</f>
        <v xml:space="preserve"> </v>
      </c>
      <c r="AT5" s="151" t="s">
        <v>31</v>
      </c>
      <c r="AU5" s="338"/>
    </row>
    <row r="6" spans="1:47" ht="9.9499999999999993" customHeight="1">
      <c r="A6" s="40" t="str">
        <f>'S. Listesi'!E4</f>
        <v xml:space="preserve"> </v>
      </c>
      <c r="B6" s="41" t="str">
        <f>IF('S. Listesi'!F4=0," ",'S. Listesi'!F4)</f>
        <v xml:space="preserve"> </v>
      </c>
      <c r="C6" s="302" t="str">
        <f>IF('S. Listesi'!G4=0," ",'S. Listesi'!G4)</f>
        <v xml:space="preserve"> </v>
      </c>
      <c r="D6" s="302"/>
      <c r="E6" s="302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55" t="str">
        <f>IF(COUNTBLANK(F6:AS6)=COLUMNS(F6:AS6)," ",IF(SUM(F6:AS6)=0,0,SUM(F6:AS6)))</f>
        <v xml:space="preserve"> </v>
      </c>
      <c r="AU6" s="152" t="str">
        <f>IF(OR(A6="",F6=""),"",ROUND(AT6,0))</f>
        <v/>
      </c>
    </row>
    <row r="7" spans="1:47" ht="9.9499999999999993" customHeight="1">
      <c r="A7" s="40" t="str">
        <f>'S. Listesi'!E5</f>
        <v xml:space="preserve"> </v>
      </c>
      <c r="B7" s="41" t="str">
        <f>IF('S. Listesi'!F5=0," ",'S. Listesi'!F5)</f>
        <v xml:space="preserve"> </v>
      </c>
      <c r="C7" s="302" t="str">
        <f>IF('S. Listesi'!G5=0," ",'S. Listesi'!G5)</f>
        <v xml:space="preserve"> </v>
      </c>
      <c r="D7" s="302"/>
      <c r="E7" s="302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55" t="str">
        <f t="shared" ref="AT7:AT55" si="0">IF(COUNTBLANK(F7:AS7)=COLUMNS(F7:AS7)," ",IF(SUM(F7:AS7)=0,0,SUM(F7:AS7)))</f>
        <v xml:space="preserve"> </v>
      </c>
      <c r="AU7" s="152" t="str">
        <f t="shared" ref="AU7:AU55" si="1">IF(OR(A7="",F7=""),"",ROUND(AT7,0))</f>
        <v/>
      </c>
    </row>
    <row r="8" spans="1:47" ht="9.9499999999999993" customHeight="1">
      <c r="A8" s="40" t="str">
        <f>'S. Listesi'!E6</f>
        <v xml:space="preserve"> </v>
      </c>
      <c r="B8" s="41" t="str">
        <f>IF('S. Listesi'!F6=0," ",'S. Listesi'!F6)</f>
        <v xml:space="preserve"> </v>
      </c>
      <c r="C8" s="302" t="str">
        <f>IF('S. Listesi'!G6=0," ",'S. Listesi'!G6)</f>
        <v xml:space="preserve"> </v>
      </c>
      <c r="D8" s="302"/>
      <c r="E8" s="302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55" t="str">
        <f t="shared" si="0"/>
        <v xml:space="preserve"> </v>
      </c>
      <c r="AU8" s="152" t="str">
        <f t="shared" si="1"/>
        <v/>
      </c>
    </row>
    <row r="9" spans="1:47" ht="9.9499999999999993" customHeight="1">
      <c r="A9" s="40" t="str">
        <f>'S. Listesi'!E7</f>
        <v xml:space="preserve"> </v>
      </c>
      <c r="B9" s="41" t="str">
        <f>IF('S. Listesi'!F7=0," ",'S. Listesi'!F7)</f>
        <v xml:space="preserve"> </v>
      </c>
      <c r="C9" s="302" t="str">
        <f>IF('S. Listesi'!G7=0," ",'S. Listesi'!G7)</f>
        <v xml:space="preserve"> </v>
      </c>
      <c r="D9" s="302"/>
      <c r="E9" s="302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55" t="str">
        <f t="shared" si="0"/>
        <v xml:space="preserve"> </v>
      </c>
      <c r="AU9" s="152" t="str">
        <f t="shared" si="1"/>
        <v/>
      </c>
    </row>
    <row r="10" spans="1:47" ht="9.9499999999999993" customHeight="1">
      <c r="A10" s="40" t="str">
        <f>'S. Listesi'!E8</f>
        <v xml:space="preserve"> </v>
      </c>
      <c r="B10" s="41" t="str">
        <f>IF('S. Listesi'!F8=0," ",'S. Listesi'!F8)</f>
        <v xml:space="preserve"> </v>
      </c>
      <c r="C10" s="302" t="str">
        <f>IF('S. Listesi'!G8=0," ",'S. Listesi'!G8)</f>
        <v xml:space="preserve"> </v>
      </c>
      <c r="D10" s="302"/>
      <c r="E10" s="302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55" t="str">
        <f t="shared" si="0"/>
        <v xml:space="preserve"> </v>
      </c>
      <c r="AU10" s="152" t="str">
        <f t="shared" si="1"/>
        <v/>
      </c>
    </row>
    <row r="11" spans="1:47" ht="9.9499999999999993" customHeight="1">
      <c r="A11" s="40" t="str">
        <f>'S. Listesi'!E9</f>
        <v xml:space="preserve"> </v>
      </c>
      <c r="B11" s="41" t="str">
        <f>IF('S. Listesi'!F9=0," ",'S. Listesi'!F9)</f>
        <v xml:space="preserve"> </v>
      </c>
      <c r="C11" s="302" t="str">
        <f>IF('S. Listesi'!G9=0," ",'S. Listesi'!G9)</f>
        <v xml:space="preserve"> </v>
      </c>
      <c r="D11" s="302"/>
      <c r="E11" s="302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55" t="str">
        <f t="shared" si="0"/>
        <v xml:space="preserve"> </v>
      </c>
      <c r="AU11" s="152" t="str">
        <f t="shared" si="1"/>
        <v/>
      </c>
    </row>
    <row r="12" spans="1:47" ht="9.9499999999999993" customHeight="1">
      <c r="A12" s="40" t="str">
        <f>'S. Listesi'!E10</f>
        <v xml:space="preserve"> </v>
      </c>
      <c r="B12" s="41" t="str">
        <f>IF('S. Listesi'!F10=0," ",'S. Listesi'!F10)</f>
        <v xml:space="preserve"> </v>
      </c>
      <c r="C12" s="302" t="str">
        <f>IF('S. Listesi'!G10=0," ",'S. Listesi'!G10)</f>
        <v xml:space="preserve"> </v>
      </c>
      <c r="D12" s="302"/>
      <c r="E12" s="302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55" t="str">
        <f t="shared" si="0"/>
        <v xml:space="preserve"> </v>
      </c>
      <c r="AU12" s="152" t="str">
        <f t="shared" si="1"/>
        <v/>
      </c>
    </row>
    <row r="13" spans="1:47" ht="9.9499999999999993" customHeight="1">
      <c r="A13" s="40" t="str">
        <f>'S. Listesi'!E11</f>
        <v xml:space="preserve"> </v>
      </c>
      <c r="B13" s="41" t="str">
        <f>IF('S. Listesi'!F11=0," ",'S. Listesi'!F11)</f>
        <v xml:space="preserve"> </v>
      </c>
      <c r="C13" s="302" t="str">
        <f>IF('S. Listesi'!G11=0," ",'S. Listesi'!G11)</f>
        <v xml:space="preserve"> </v>
      </c>
      <c r="D13" s="302"/>
      <c r="E13" s="302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55" t="str">
        <f t="shared" si="0"/>
        <v xml:space="preserve"> </v>
      </c>
      <c r="AU13" s="152" t="str">
        <f t="shared" si="1"/>
        <v/>
      </c>
    </row>
    <row r="14" spans="1:47" ht="9.9499999999999993" customHeight="1">
      <c r="A14" s="40" t="str">
        <f>'S. Listesi'!E12</f>
        <v xml:space="preserve"> </v>
      </c>
      <c r="B14" s="41" t="str">
        <f>IF('S. Listesi'!F12=0," ",'S. Listesi'!F12)</f>
        <v xml:space="preserve"> </v>
      </c>
      <c r="C14" s="302" t="str">
        <f>IF('S. Listesi'!G12=0," ",'S. Listesi'!G12)</f>
        <v xml:space="preserve"> </v>
      </c>
      <c r="D14" s="302"/>
      <c r="E14" s="302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55" t="str">
        <f t="shared" si="0"/>
        <v xml:space="preserve"> </v>
      </c>
      <c r="AU14" s="152" t="str">
        <f t="shared" si="1"/>
        <v/>
      </c>
    </row>
    <row r="15" spans="1:47" ht="9.9499999999999993" customHeight="1">
      <c r="A15" s="40" t="str">
        <f>'S. Listesi'!E13</f>
        <v xml:space="preserve"> </v>
      </c>
      <c r="B15" s="41" t="str">
        <f>IF('S. Listesi'!F13=0," ",'S. Listesi'!F13)</f>
        <v xml:space="preserve"> </v>
      </c>
      <c r="C15" s="302" t="str">
        <f>IF('S. Listesi'!G13=0," ",'S. Listesi'!G13)</f>
        <v xml:space="preserve"> </v>
      </c>
      <c r="D15" s="302"/>
      <c r="E15" s="302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55" t="str">
        <f t="shared" si="0"/>
        <v xml:space="preserve"> </v>
      </c>
      <c r="AU15" s="152" t="str">
        <f t="shared" si="1"/>
        <v/>
      </c>
    </row>
    <row r="16" spans="1:47" ht="9.9499999999999993" customHeight="1">
      <c r="A16" s="40" t="str">
        <f>'S. Listesi'!E14</f>
        <v xml:space="preserve"> </v>
      </c>
      <c r="B16" s="41" t="str">
        <f>IF('S. Listesi'!F14=0," ",'S. Listesi'!F14)</f>
        <v xml:space="preserve"> </v>
      </c>
      <c r="C16" s="302" t="str">
        <f>IF('S. Listesi'!G14=0," ",'S. Listesi'!G14)</f>
        <v xml:space="preserve"> </v>
      </c>
      <c r="D16" s="302"/>
      <c r="E16" s="302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55" t="str">
        <f t="shared" si="0"/>
        <v xml:space="preserve"> </v>
      </c>
      <c r="AU16" s="152" t="str">
        <f t="shared" si="1"/>
        <v/>
      </c>
    </row>
    <row r="17" spans="1:47" ht="9.9499999999999993" customHeight="1">
      <c r="A17" s="40" t="str">
        <f>'S. Listesi'!E15</f>
        <v xml:space="preserve"> </v>
      </c>
      <c r="B17" s="41" t="str">
        <f>IF('S. Listesi'!F15=0," ",'S. Listesi'!F15)</f>
        <v xml:space="preserve"> </v>
      </c>
      <c r="C17" s="302" t="str">
        <f>IF('S. Listesi'!G15=0," ",'S. Listesi'!G15)</f>
        <v xml:space="preserve"> </v>
      </c>
      <c r="D17" s="302"/>
      <c r="E17" s="302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55" t="str">
        <f t="shared" si="0"/>
        <v xml:space="preserve"> </v>
      </c>
      <c r="AU17" s="152" t="str">
        <f t="shared" si="1"/>
        <v/>
      </c>
    </row>
    <row r="18" spans="1:47" ht="9.9499999999999993" customHeight="1">
      <c r="A18" s="40" t="str">
        <f>'S. Listesi'!E16</f>
        <v xml:space="preserve"> </v>
      </c>
      <c r="B18" s="41" t="str">
        <f>IF('S. Listesi'!F16=0," ",'S. Listesi'!F16)</f>
        <v xml:space="preserve"> </v>
      </c>
      <c r="C18" s="302" t="str">
        <f>IF('S. Listesi'!G16=0," ",'S. Listesi'!G16)</f>
        <v xml:space="preserve"> </v>
      </c>
      <c r="D18" s="302"/>
      <c r="E18" s="302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55" t="str">
        <f t="shared" si="0"/>
        <v xml:space="preserve"> </v>
      </c>
      <c r="AU18" s="152" t="str">
        <f t="shared" si="1"/>
        <v/>
      </c>
    </row>
    <row r="19" spans="1:47" ht="9.9499999999999993" customHeight="1">
      <c r="A19" s="40" t="str">
        <f>'S. Listesi'!E17</f>
        <v xml:space="preserve"> </v>
      </c>
      <c r="B19" s="41" t="str">
        <f>IF('S. Listesi'!F17=0," ",'S. Listesi'!F17)</f>
        <v xml:space="preserve"> </v>
      </c>
      <c r="C19" s="302" t="str">
        <f>IF('S. Listesi'!G17=0," ",'S. Listesi'!G17)</f>
        <v xml:space="preserve"> </v>
      </c>
      <c r="D19" s="302"/>
      <c r="E19" s="302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55" t="str">
        <f t="shared" si="0"/>
        <v xml:space="preserve"> </v>
      </c>
      <c r="AU19" s="152" t="str">
        <f t="shared" si="1"/>
        <v/>
      </c>
    </row>
    <row r="20" spans="1:47" ht="9.9499999999999993" customHeight="1">
      <c r="A20" s="40" t="str">
        <f>'S. Listesi'!E18</f>
        <v xml:space="preserve"> </v>
      </c>
      <c r="B20" s="41" t="str">
        <f>IF('S. Listesi'!F18=0," ",'S. Listesi'!F18)</f>
        <v xml:space="preserve"> </v>
      </c>
      <c r="C20" s="302" t="str">
        <f>IF('S. Listesi'!G18=0," ",'S. Listesi'!G18)</f>
        <v xml:space="preserve"> </v>
      </c>
      <c r="D20" s="302"/>
      <c r="E20" s="302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55" t="str">
        <f t="shared" si="0"/>
        <v xml:space="preserve"> </v>
      </c>
      <c r="AU20" s="152" t="str">
        <f t="shared" si="1"/>
        <v/>
      </c>
    </row>
    <row r="21" spans="1:47" ht="9.9499999999999993" customHeight="1">
      <c r="A21" s="40" t="str">
        <f>'S. Listesi'!E19</f>
        <v xml:space="preserve"> </v>
      </c>
      <c r="B21" s="41" t="str">
        <f>IF('S. Listesi'!F19=0," ",'S. Listesi'!F19)</f>
        <v xml:space="preserve"> </v>
      </c>
      <c r="C21" s="302" t="str">
        <f>IF('S. Listesi'!G19=0," ",'S. Listesi'!G19)</f>
        <v xml:space="preserve"> </v>
      </c>
      <c r="D21" s="302"/>
      <c r="E21" s="302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55" t="str">
        <f t="shared" si="0"/>
        <v xml:space="preserve"> </v>
      </c>
      <c r="AU21" s="152" t="str">
        <f t="shared" si="1"/>
        <v/>
      </c>
    </row>
    <row r="22" spans="1:47" ht="9.9499999999999993" customHeight="1">
      <c r="A22" s="40" t="str">
        <f>'S. Listesi'!E20</f>
        <v xml:space="preserve"> </v>
      </c>
      <c r="B22" s="41" t="str">
        <f>IF('S. Listesi'!F20=0," ",'S. Listesi'!F20)</f>
        <v xml:space="preserve"> </v>
      </c>
      <c r="C22" s="302" t="str">
        <f>IF('S. Listesi'!G20=0," ",'S. Listesi'!G20)</f>
        <v xml:space="preserve"> </v>
      </c>
      <c r="D22" s="302"/>
      <c r="E22" s="302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55" t="str">
        <f t="shared" si="0"/>
        <v xml:space="preserve"> </v>
      </c>
      <c r="AU22" s="152" t="str">
        <f t="shared" si="1"/>
        <v/>
      </c>
    </row>
    <row r="23" spans="1:47" ht="9.9499999999999993" customHeight="1">
      <c r="A23" s="40" t="str">
        <f>'S. Listesi'!E21</f>
        <v xml:space="preserve"> </v>
      </c>
      <c r="B23" s="41" t="str">
        <f>IF('S. Listesi'!F21=0," ",'S. Listesi'!F21)</f>
        <v xml:space="preserve"> </v>
      </c>
      <c r="C23" s="302" t="str">
        <f>IF('S. Listesi'!G21=0," ",'S. Listesi'!G21)</f>
        <v xml:space="preserve"> </v>
      </c>
      <c r="D23" s="302"/>
      <c r="E23" s="302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55" t="str">
        <f t="shared" si="0"/>
        <v xml:space="preserve"> </v>
      </c>
      <c r="AU23" s="152" t="str">
        <f t="shared" si="1"/>
        <v/>
      </c>
    </row>
    <row r="24" spans="1:47" ht="9.9499999999999993" customHeight="1">
      <c r="A24" s="40" t="str">
        <f>'S. Listesi'!E22</f>
        <v xml:space="preserve"> </v>
      </c>
      <c r="B24" s="41" t="str">
        <f>IF('S. Listesi'!F22=0," ",'S. Listesi'!F22)</f>
        <v xml:space="preserve"> </v>
      </c>
      <c r="C24" s="302" t="str">
        <f>IF('S. Listesi'!G22=0," ",'S. Listesi'!G22)</f>
        <v xml:space="preserve"> </v>
      </c>
      <c r="D24" s="302"/>
      <c r="E24" s="302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55" t="str">
        <f t="shared" si="0"/>
        <v xml:space="preserve"> </v>
      </c>
      <c r="AU24" s="152" t="str">
        <f t="shared" si="1"/>
        <v/>
      </c>
    </row>
    <row r="25" spans="1:47" ht="9.9499999999999993" customHeight="1">
      <c r="A25" s="40" t="str">
        <f>'S. Listesi'!E23</f>
        <v xml:space="preserve"> </v>
      </c>
      <c r="B25" s="41" t="str">
        <f>IF('S. Listesi'!F23=0," ",'S. Listesi'!F23)</f>
        <v xml:space="preserve"> </v>
      </c>
      <c r="C25" s="302" t="str">
        <f>IF('S. Listesi'!G23=0," ",'S. Listesi'!G23)</f>
        <v xml:space="preserve"> </v>
      </c>
      <c r="D25" s="302"/>
      <c r="E25" s="302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55" t="str">
        <f t="shared" si="0"/>
        <v xml:space="preserve"> </v>
      </c>
      <c r="AU25" s="152" t="str">
        <f t="shared" si="1"/>
        <v/>
      </c>
    </row>
    <row r="26" spans="1:47" ht="9.9499999999999993" customHeight="1">
      <c r="A26" s="40" t="str">
        <f>'S. Listesi'!E24</f>
        <v xml:space="preserve"> </v>
      </c>
      <c r="B26" s="41" t="str">
        <f>IF('S. Listesi'!F24=0," ",'S. Listesi'!F24)</f>
        <v xml:space="preserve"> </v>
      </c>
      <c r="C26" s="302" t="str">
        <f>IF('S. Listesi'!G24=0," ",'S. Listesi'!G24)</f>
        <v xml:space="preserve"> </v>
      </c>
      <c r="D26" s="302"/>
      <c r="E26" s="302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55" t="str">
        <f t="shared" si="0"/>
        <v xml:space="preserve"> </v>
      </c>
      <c r="AU26" s="152" t="str">
        <f t="shared" si="1"/>
        <v/>
      </c>
    </row>
    <row r="27" spans="1:47" ht="9.9499999999999993" customHeight="1">
      <c r="A27" s="40" t="str">
        <f>'S. Listesi'!E25</f>
        <v xml:space="preserve"> </v>
      </c>
      <c r="B27" s="41" t="str">
        <f>IF('S. Listesi'!F25=0," ",'S. Listesi'!F25)</f>
        <v xml:space="preserve"> </v>
      </c>
      <c r="C27" s="302" t="str">
        <f>IF('S. Listesi'!G25=0," ",'S. Listesi'!G25)</f>
        <v xml:space="preserve"> </v>
      </c>
      <c r="D27" s="302"/>
      <c r="E27" s="302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55" t="str">
        <f t="shared" si="0"/>
        <v xml:space="preserve"> </v>
      </c>
      <c r="AU27" s="152" t="str">
        <f t="shared" si="1"/>
        <v/>
      </c>
    </row>
    <row r="28" spans="1:47" ht="9.9499999999999993" customHeight="1">
      <c r="A28" s="40" t="str">
        <f>'S. Listesi'!E26</f>
        <v xml:space="preserve"> </v>
      </c>
      <c r="B28" s="41" t="str">
        <f>IF('S. Listesi'!F26=0," ",'S. Listesi'!F26)</f>
        <v xml:space="preserve"> </v>
      </c>
      <c r="C28" s="302" t="str">
        <f>IF('S. Listesi'!G26=0," ",'S. Listesi'!G26)</f>
        <v xml:space="preserve"> </v>
      </c>
      <c r="D28" s="302"/>
      <c r="E28" s="302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55" t="str">
        <f t="shared" si="0"/>
        <v xml:space="preserve"> </v>
      </c>
      <c r="AU28" s="152" t="str">
        <f t="shared" si="1"/>
        <v/>
      </c>
    </row>
    <row r="29" spans="1:47" ht="9.9499999999999993" customHeight="1">
      <c r="A29" s="40" t="str">
        <f>'S. Listesi'!E27</f>
        <v xml:space="preserve"> </v>
      </c>
      <c r="B29" s="41" t="str">
        <f>IF('S. Listesi'!F27=0," ",'S. Listesi'!F27)</f>
        <v xml:space="preserve"> </v>
      </c>
      <c r="C29" s="260" t="str">
        <f>IF('S. Listesi'!G27=0," ",'S. Listesi'!G27)</f>
        <v xml:space="preserve"> </v>
      </c>
      <c r="D29" s="261"/>
      <c r="E29" s="262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55" t="str">
        <f t="shared" si="0"/>
        <v xml:space="preserve"> </v>
      </c>
      <c r="AU29" s="152" t="str">
        <f t="shared" si="1"/>
        <v/>
      </c>
    </row>
    <row r="30" spans="1:47" ht="9.9499999999999993" customHeight="1">
      <c r="A30" s="40" t="str">
        <f>'S. Listesi'!E28</f>
        <v xml:space="preserve"> </v>
      </c>
      <c r="B30" s="41" t="str">
        <f>IF('S. Listesi'!F28=0," ",'S. Listesi'!F28)</f>
        <v xml:space="preserve"> </v>
      </c>
      <c r="C30" s="260" t="str">
        <f>IF('S. Listesi'!G28=0," ",'S. Listesi'!G28)</f>
        <v xml:space="preserve"> </v>
      </c>
      <c r="D30" s="261"/>
      <c r="E30" s="262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55" t="str">
        <f t="shared" si="0"/>
        <v xml:space="preserve"> </v>
      </c>
      <c r="AU30" s="152" t="str">
        <f t="shared" si="1"/>
        <v/>
      </c>
    </row>
    <row r="31" spans="1:47" ht="9.9499999999999993" customHeight="1">
      <c r="A31" s="40" t="str">
        <f>'S. Listesi'!E29</f>
        <v xml:space="preserve"> </v>
      </c>
      <c r="B31" s="41" t="str">
        <f>IF('S. Listesi'!F29=0," ",'S. Listesi'!F29)</f>
        <v xml:space="preserve"> </v>
      </c>
      <c r="C31" s="260" t="str">
        <f>IF('S. Listesi'!G29=0," ",'S. Listesi'!G29)</f>
        <v xml:space="preserve"> </v>
      </c>
      <c r="D31" s="261"/>
      <c r="E31" s="262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55" t="str">
        <f t="shared" si="0"/>
        <v xml:space="preserve"> </v>
      </c>
      <c r="AU31" s="152" t="str">
        <f t="shared" si="1"/>
        <v/>
      </c>
    </row>
    <row r="32" spans="1:47" ht="9.9499999999999993" customHeight="1">
      <c r="A32" s="40" t="str">
        <f>'S. Listesi'!E30</f>
        <v xml:space="preserve"> </v>
      </c>
      <c r="B32" s="41" t="str">
        <f>IF('S. Listesi'!F30=0," ",'S. Listesi'!F30)</f>
        <v xml:space="preserve"> </v>
      </c>
      <c r="C32" s="260" t="str">
        <f>IF('S. Listesi'!G30=0," ",'S. Listesi'!G30)</f>
        <v xml:space="preserve"> </v>
      </c>
      <c r="D32" s="261"/>
      <c r="E32" s="262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55" t="str">
        <f t="shared" si="0"/>
        <v xml:space="preserve"> </v>
      </c>
      <c r="AU32" s="152" t="str">
        <f t="shared" si="1"/>
        <v/>
      </c>
    </row>
    <row r="33" spans="1:47" ht="9.9499999999999993" customHeight="1">
      <c r="A33" s="40" t="str">
        <f>'S. Listesi'!E31</f>
        <v xml:space="preserve"> </v>
      </c>
      <c r="B33" s="41" t="str">
        <f>IF('S. Listesi'!F31=0," ",'S. Listesi'!F31)</f>
        <v xml:space="preserve"> </v>
      </c>
      <c r="C33" s="260" t="str">
        <f>IF('S. Listesi'!G31=0," ",'S. Listesi'!G31)</f>
        <v xml:space="preserve"> </v>
      </c>
      <c r="D33" s="261"/>
      <c r="E33" s="262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55" t="str">
        <f t="shared" si="0"/>
        <v xml:space="preserve"> </v>
      </c>
      <c r="AU33" s="152" t="str">
        <f t="shared" si="1"/>
        <v/>
      </c>
    </row>
    <row r="34" spans="1:47" ht="9.9499999999999993" customHeight="1">
      <c r="A34" s="40" t="str">
        <f>'S. Listesi'!E32</f>
        <v xml:space="preserve"> </v>
      </c>
      <c r="B34" s="41" t="str">
        <f>IF('S. Listesi'!F32=0," ",'S. Listesi'!F32)</f>
        <v xml:space="preserve"> </v>
      </c>
      <c r="C34" s="260" t="str">
        <f>IF('S. Listesi'!G32=0," ",'S. Listesi'!G32)</f>
        <v xml:space="preserve"> </v>
      </c>
      <c r="D34" s="261"/>
      <c r="E34" s="262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55" t="str">
        <f t="shared" si="0"/>
        <v xml:space="preserve"> </v>
      </c>
      <c r="AU34" s="152" t="str">
        <f t="shared" si="1"/>
        <v/>
      </c>
    </row>
    <row r="35" spans="1:47" ht="9.9499999999999993" customHeight="1">
      <c r="A35" s="40" t="str">
        <f>'S. Listesi'!E33</f>
        <v xml:space="preserve"> </v>
      </c>
      <c r="B35" s="41" t="str">
        <f>IF('S. Listesi'!F33=0," ",'S. Listesi'!F33)</f>
        <v xml:space="preserve"> </v>
      </c>
      <c r="C35" s="260" t="str">
        <f>IF('S. Listesi'!G33=0," ",'S. Listesi'!G33)</f>
        <v xml:space="preserve"> </v>
      </c>
      <c r="D35" s="261"/>
      <c r="E35" s="262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55" t="str">
        <f t="shared" si="0"/>
        <v xml:space="preserve"> </v>
      </c>
      <c r="AU35" s="152" t="str">
        <f t="shared" si="1"/>
        <v/>
      </c>
    </row>
    <row r="36" spans="1:47" ht="9.9499999999999993" customHeight="1">
      <c r="A36" s="40" t="str">
        <f>'S. Listesi'!E34</f>
        <v xml:space="preserve"> </v>
      </c>
      <c r="B36" s="41" t="str">
        <f>IF('S. Listesi'!F34=0," ",'S. Listesi'!F34)</f>
        <v xml:space="preserve"> </v>
      </c>
      <c r="C36" s="260" t="str">
        <f>IF('S. Listesi'!G34=0," ",'S. Listesi'!G34)</f>
        <v xml:space="preserve"> </v>
      </c>
      <c r="D36" s="261"/>
      <c r="E36" s="262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55" t="str">
        <f t="shared" si="0"/>
        <v xml:space="preserve"> </v>
      </c>
      <c r="AU36" s="152" t="str">
        <f t="shared" si="1"/>
        <v/>
      </c>
    </row>
    <row r="37" spans="1:47" ht="9.9499999999999993" customHeight="1">
      <c r="A37" s="40" t="str">
        <f>'S. Listesi'!E35</f>
        <v xml:space="preserve"> </v>
      </c>
      <c r="B37" s="41" t="str">
        <f>IF('S. Listesi'!F35=0," ",'S. Listesi'!F35)</f>
        <v xml:space="preserve"> </v>
      </c>
      <c r="C37" s="260" t="str">
        <f>IF('S. Listesi'!G35=0," ",'S. Listesi'!G35)</f>
        <v xml:space="preserve"> </v>
      </c>
      <c r="D37" s="261"/>
      <c r="E37" s="262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55" t="str">
        <f t="shared" si="0"/>
        <v xml:space="preserve"> </v>
      </c>
      <c r="AU37" s="152" t="str">
        <f t="shared" si="1"/>
        <v/>
      </c>
    </row>
    <row r="38" spans="1:47" ht="9.9499999999999993" customHeight="1">
      <c r="A38" s="40" t="str">
        <f>'S. Listesi'!E36</f>
        <v xml:space="preserve"> </v>
      </c>
      <c r="B38" s="41" t="str">
        <f>IF('S. Listesi'!F36=0," ",'S. Listesi'!F36)</f>
        <v xml:space="preserve"> </v>
      </c>
      <c r="C38" s="260" t="str">
        <f>IF('S. Listesi'!G36=0," ",'S. Listesi'!G36)</f>
        <v xml:space="preserve"> </v>
      </c>
      <c r="D38" s="261"/>
      <c r="E38" s="262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55" t="str">
        <f t="shared" si="0"/>
        <v xml:space="preserve"> </v>
      </c>
      <c r="AU38" s="152" t="str">
        <f t="shared" si="1"/>
        <v/>
      </c>
    </row>
    <row r="39" spans="1:47" ht="9.9499999999999993" customHeight="1">
      <c r="A39" s="40" t="str">
        <f>'S. Listesi'!E37</f>
        <v xml:space="preserve"> </v>
      </c>
      <c r="B39" s="41" t="str">
        <f>IF('S. Listesi'!F37=0," ",'S. Listesi'!F37)</f>
        <v xml:space="preserve"> </v>
      </c>
      <c r="C39" s="260" t="str">
        <f>IF('S. Listesi'!G37=0," ",'S. Listesi'!G37)</f>
        <v xml:space="preserve"> </v>
      </c>
      <c r="D39" s="261"/>
      <c r="E39" s="262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55" t="str">
        <f t="shared" si="0"/>
        <v xml:space="preserve"> </v>
      </c>
      <c r="AU39" s="152" t="str">
        <f t="shared" si="1"/>
        <v/>
      </c>
    </row>
    <row r="40" spans="1:47" ht="9.9499999999999993" customHeight="1">
      <c r="A40" s="40" t="str">
        <f>'S. Listesi'!E38</f>
        <v xml:space="preserve"> </v>
      </c>
      <c r="B40" s="41" t="str">
        <f>IF('S. Listesi'!F38=0," ",'S. Listesi'!F38)</f>
        <v xml:space="preserve"> </v>
      </c>
      <c r="C40" s="260" t="str">
        <f>IF('S. Listesi'!G38=0," ",'S. Listesi'!G38)</f>
        <v xml:space="preserve"> </v>
      </c>
      <c r="D40" s="261"/>
      <c r="E40" s="262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55" t="str">
        <f t="shared" si="0"/>
        <v xml:space="preserve"> </v>
      </c>
      <c r="AU40" s="152" t="str">
        <f t="shared" si="1"/>
        <v/>
      </c>
    </row>
    <row r="41" spans="1:47" ht="9.9499999999999993" customHeight="1">
      <c r="A41" s="40" t="str">
        <f>'S. Listesi'!E39</f>
        <v xml:space="preserve"> </v>
      </c>
      <c r="B41" s="41" t="str">
        <f>IF('S. Listesi'!F39=0," ",'S. Listesi'!F39)</f>
        <v xml:space="preserve"> </v>
      </c>
      <c r="C41" s="260" t="str">
        <f>IF('S. Listesi'!G39=0," ",'S. Listesi'!G39)</f>
        <v xml:space="preserve"> </v>
      </c>
      <c r="D41" s="261"/>
      <c r="E41" s="262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55" t="str">
        <f t="shared" si="0"/>
        <v xml:space="preserve"> </v>
      </c>
      <c r="AU41" s="152" t="str">
        <f t="shared" si="1"/>
        <v/>
      </c>
    </row>
    <row r="42" spans="1:47" ht="9.9499999999999993" customHeight="1">
      <c r="A42" s="40" t="str">
        <f>'S. Listesi'!E40</f>
        <v xml:space="preserve"> </v>
      </c>
      <c r="B42" s="41" t="str">
        <f>IF('S. Listesi'!F40=0," ",'S. Listesi'!F40)</f>
        <v xml:space="preserve"> </v>
      </c>
      <c r="C42" s="260" t="str">
        <f>IF('S. Listesi'!G40=0," ",'S. Listesi'!G40)</f>
        <v xml:space="preserve"> </v>
      </c>
      <c r="D42" s="261"/>
      <c r="E42" s="262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55" t="str">
        <f t="shared" si="0"/>
        <v xml:space="preserve"> </v>
      </c>
      <c r="AU42" s="152" t="str">
        <f t="shared" si="1"/>
        <v/>
      </c>
    </row>
    <row r="43" spans="1:47" ht="9.9499999999999993" customHeight="1">
      <c r="A43" s="40" t="str">
        <f>'S. Listesi'!E41</f>
        <v xml:space="preserve"> </v>
      </c>
      <c r="B43" s="41" t="str">
        <f>IF('S. Listesi'!F41=0," ",'S. Listesi'!F41)</f>
        <v xml:space="preserve"> </v>
      </c>
      <c r="C43" s="260" t="str">
        <f>IF('S. Listesi'!G41=0," ",'S. Listesi'!G41)</f>
        <v xml:space="preserve"> </v>
      </c>
      <c r="D43" s="261"/>
      <c r="E43" s="262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55" t="str">
        <f t="shared" si="0"/>
        <v xml:space="preserve"> </v>
      </c>
      <c r="AU43" s="152" t="str">
        <f t="shared" si="1"/>
        <v/>
      </c>
    </row>
    <row r="44" spans="1:47" ht="9.9499999999999993" customHeight="1">
      <c r="A44" s="40" t="str">
        <f>'S. Listesi'!E42</f>
        <v xml:space="preserve"> </v>
      </c>
      <c r="B44" s="41" t="str">
        <f>IF('S. Listesi'!F42=0," ",'S. Listesi'!F42)</f>
        <v xml:space="preserve"> </v>
      </c>
      <c r="C44" s="260" t="str">
        <f>IF('S. Listesi'!G42=0," ",'S. Listesi'!G42)</f>
        <v xml:space="preserve"> </v>
      </c>
      <c r="D44" s="261"/>
      <c r="E44" s="262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55" t="str">
        <f t="shared" si="0"/>
        <v xml:space="preserve"> </v>
      </c>
      <c r="AU44" s="152" t="str">
        <f t="shared" si="1"/>
        <v/>
      </c>
    </row>
    <row r="45" spans="1:47" ht="9.9499999999999993" customHeight="1">
      <c r="A45" s="40" t="str">
        <f>'S. Listesi'!E43</f>
        <v xml:space="preserve"> </v>
      </c>
      <c r="B45" s="41" t="str">
        <f>IF('S. Listesi'!F43=0," ",'S. Listesi'!F43)</f>
        <v xml:space="preserve"> </v>
      </c>
      <c r="C45" s="260" t="str">
        <f>IF('S. Listesi'!G43=0," ",'S. Listesi'!G43)</f>
        <v xml:space="preserve"> </v>
      </c>
      <c r="D45" s="261"/>
      <c r="E45" s="262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55" t="str">
        <f t="shared" si="0"/>
        <v xml:space="preserve"> </v>
      </c>
      <c r="AU45" s="152" t="str">
        <f t="shared" si="1"/>
        <v/>
      </c>
    </row>
    <row r="46" spans="1:47" ht="9.9499999999999993" customHeight="1">
      <c r="A46" s="40" t="str">
        <f>'S. Listesi'!E44</f>
        <v xml:space="preserve"> </v>
      </c>
      <c r="B46" s="41" t="str">
        <f>IF('S. Listesi'!F44=0," ",'S. Listesi'!F44)</f>
        <v xml:space="preserve"> </v>
      </c>
      <c r="C46" s="260" t="str">
        <f>IF('S. Listesi'!G44=0," ",'S. Listesi'!G44)</f>
        <v xml:space="preserve"> </v>
      </c>
      <c r="D46" s="261"/>
      <c r="E46" s="262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55" t="str">
        <f t="shared" si="0"/>
        <v xml:space="preserve"> </v>
      </c>
      <c r="AU46" s="152" t="str">
        <f t="shared" si="1"/>
        <v/>
      </c>
    </row>
    <row r="47" spans="1:47" ht="9.9499999999999993" customHeight="1">
      <c r="A47" s="40" t="str">
        <f>'S. Listesi'!E45</f>
        <v xml:space="preserve"> </v>
      </c>
      <c r="B47" s="41" t="str">
        <f>IF('S. Listesi'!F45=0," ",'S. Listesi'!F45)</f>
        <v xml:space="preserve"> </v>
      </c>
      <c r="C47" s="260" t="str">
        <f>IF('S. Listesi'!G45=0," ",'S. Listesi'!G45)</f>
        <v xml:space="preserve"> </v>
      </c>
      <c r="D47" s="261"/>
      <c r="E47" s="262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55" t="str">
        <f t="shared" si="0"/>
        <v xml:space="preserve"> </v>
      </c>
      <c r="AU47" s="152" t="str">
        <f t="shared" si="1"/>
        <v/>
      </c>
    </row>
    <row r="48" spans="1:47" ht="9.9499999999999993" customHeight="1">
      <c r="A48" s="40" t="str">
        <f>'S. Listesi'!E46</f>
        <v xml:space="preserve"> </v>
      </c>
      <c r="B48" s="41" t="str">
        <f>IF('S. Listesi'!F46=0," ",'S. Listesi'!F46)</f>
        <v xml:space="preserve"> </v>
      </c>
      <c r="C48" s="260" t="str">
        <f>IF('S. Listesi'!G46=0," ",'S. Listesi'!G46)</f>
        <v xml:space="preserve"> </v>
      </c>
      <c r="D48" s="261"/>
      <c r="E48" s="262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55" t="str">
        <f t="shared" si="0"/>
        <v xml:space="preserve"> </v>
      </c>
      <c r="AU48" s="152" t="str">
        <f t="shared" si="1"/>
        <v/>
      </c>
    </row>
    <row r="49" spans="1:47" ht="9.9499999999999993" customHeight="1">
      <c r="A49" s="40" t="str">
        <f>'S. Listesi'!E47</f>
        <v xml:space="preserve"> </v>
      </c>
      <c r="B49" s="41" t="str">
        <f>IF('S. Listesi'!F47=0," ",'S. Listesi'!F47)</f>
        <v xml:space="preserve"> </v>
      </c>
      <c r="C49" s="260" t="str">
        <f>IF('S. Listesi'!G47=0," ",'S. Listesi'!G47)</f>
        <v xml:space="preserve"> </v>
      </c>
      <c r="D49" s="261"/>
      <c r="E49" s="262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55" t="str">
        <f t="shared" si="0"/>
        <v xml:space="preserve"> </v>
      </c>
      <c r="AU49" s="152" t="str">
        <f t="shared" si="1"/>
        <v/>
      </c>
    </row>
    <row r="50" spans="1:47" ht="9.9499999999999993" customHeight="1">
      <c r="A50" s="40" t="str">
        <f>'S. Listesi'!E48</f>
        <v xml:space="preserve"> </v>
      </c>
      <c r="B50" s="41" t="str">
        <f>IF('S. Listesi'!F48=0," ",'S. Listesi'!F48)</f>
        <v xml:space="preserve"> </v>
      </c>
      <c r="C50" s="260" t="str">
        <f>IF('S. Listesi'!G48=0," ",'S. Listesi'!G48)</f>
        <v xml:space="preserve"> </v>
      </c>
      <c r="D50" s="261"/>
      <c r="E50" s="262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55" t="str">
        <f t="shared" si="0"/>
        <v xml:space="preserve"> </v>
      </c>
      <c r="AU50" s="152" t="str">
        <f t="shared" si="1"/>
        <v/>
      </c>
    </row>
    <row r="51" spans="1:47" ht="9.9499999999999993" customHeight="1">
      <c r="A51" s="40" t="str">
        <f>'S. Listesi'!E49</f>
        <v xml:space="preserve"> </v>
      </c>
      <c r="B51" s="41" t="str">
        <f>IF('S. Listesi'!F49=0," ",'S. Listesi'!F49)</f>
        <v xml:space="preserve"> </v>
      </c>
      <c r="C51" s="260" t="str">
        <f>IF('S. Listesi'!G49=0," ",'S. Listesi'!G49)</f>
        <v xml:space="preserve"> </v>
      </c>
      <c r="D51" s="261"/>
      <c r="E51" s="262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55" t="str">
        <f t="shared" si="0"/>
        <v xml:space="preserve"> </v>
      </c>
      <c r="AU51" s="152" t="str">
        <f t="shared" si="1"/>
        <v/>
      </c>
    </row>
    <row r="52" spans="1:47" ht="9.9499999999999993" customHeight="1">
      <c r="A52" s="40" t="str">
        <f>'S. Listesi'!E50</f>
        <v xml:space="preserve"> </v>
      </c>
      <c r="B52" s="41" t="str">
        <f>IF('S. Listesi'!F50=0," ",'S. Listesi'!F50)</f>
        <v xml:space="preserve"> </v>
      </c>
      <c r="C52" s="260" t="str">
        <f>IF('S. Listesi'!G50=0," ",'S. Listesi'!G50)</f>
        <v xml:space="preserve"> </v>
      </c>
      <c r="D52" s="261"/>
      <c r="E52" s="262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55" t="str">
        <f t="shared" si="0"/>
        <v xml:space="preserve"> </v>
      </c>
      <c r="AU52" s="152" t="str">
        <f t="shared" si="1"/>
        <v/>
      </c>
    </row>
    <row r="53" spans="1:47" ht="9.9499999999999993" customHeight="1">
      <c r="A53" s="40" t="str">
        <f>'S. Listesi'!E51</f>
        <v xml:space="preserve"> </v>
      </c>
      <c r="B53" s="41" t="str">
        <f>IF('S. Listesi'!F51=0," ",'S. Listesi'!F51)</f>
        <v xml:space="preserve"> </v>
      </c>
      <c r="C53" s="260" t="str">
        <f>IF('S. Listesi'!G51=0," ",'S. Listesi'!G51)</f>
        <v xml:space="preserve"> </v>
      </c>
      <c r="D53" s="261"/>
      <c r="E53" s="262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55" t="str">
        <f t="shared" si="0"/>
        <v xml:space="preserve"> </v>
      </c>
      <c r="AU53" s="152" t="str">
        <f t="shared" si="1"/>
        <v/>
      </c>
    </row>
    <row r="54" spans="1:47" ht="9.9499999999999993" customHeight="1">
      <c r="A54" s="40" t="str">
        <f>'S. Listesi'!E52</f>
        <v xml:space="preserve"> </v>
      </c>
      <c r="B54" s="41" t="str">
        <f>IF('S. Listesi'!F52=0," ",'S. Listesi'!F52)</f>
        <v xml:space="preserve"> </v>
      </c>
      <c r="C54" s="260" t="str">
        <f>IF('S. Listesi'!G52=0," ",'S. Listesi'!G52)</f>
        <v xml:space="preserve"> </v>
      </c>
      <c r="D54" s="261"/>
      <c r="E54" s="262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55" t="str">
        <f t="shared" si="0"/>
        <v xml:space="preserve"> </v>
      </c>
      <c r="AU54" s="152" t="str">
        <f t="shared" si="1"/>
        <v/>
      </c>
    </row>
    <row r="55" spans="1:47" ht="9.9499999999999993" customHeight="1">
      <c r="A55" s="40" t="str">
        <f>'S. Listesi'!E53</f>
        <v xml:space="preserve"> </v>
      </c>
      <c r="B55" s="41" t="str">
        <f>IF('S. Listesi'!F53=0," ",'S. Listesi'!F53)</f>
        <v xml:space="preserve"> </v>
      </c>
      <c r="C55" s="260" t="str">
        <f>IF('S. Listesi'!G53=0," ",'S. Listesi'!G53)</f>
        <v xml:space="preserve"> </v>
      </c>
      <c r="D55" s="261"/>
      <c r="E55" s="262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55" t="str">
        <f t="shared" si="0"/>
        <v xml:space="preserve"> </v>
      </c>
      <c r="AU55" s="152" t="str">
        <f t="shared" si="1"/>
        <v/>
      </c>
    </row>
    <row r="56" spans="1:47" ht="39.75" customHeight="1">
      <c r="A56" s="263" t="s">
        <v>20</v>
      </c>
      <c r="B56" s="264"/>
      <c r="C56" s="264"/>
      <c r="D56" s="264"/>
      <c r="E56" s="265"/>
      <c r="F56" s="18" t="str">
        <f>F5</f>
        <v xml:space="preserve"> </v>
      </c>
      <c r="G56" s="18" t="str">
        <f t="shared" ref="G56:AS56" si="2">G5</f>
        <v xml:space="preserve"> </v>
      </c>
      <c r="H56" s="18" t="str">
        <f t="shared" si="2"/>
        <v xml:space="preserve"> </v>
      </c>
      <c r="I56" s="18" t="str">
        <f t="shared" si="2"/>
        <v xml:space="preserve"> </v>
      </c>
      <c r="J56" s="18" t="str">
        <f t="shared" si="2"/>
        <v xml:space="preserve"> </v>
      </c>
      <c r="K56" s="18" t="str">
        <f t="shared" si="2"/>
        <v xml:space="preserve"> </v>
      </c>
      <c r="L56" s="18" t="str">
        <f t="shared" si="2"/>
        <v xml:space="preserve"> </v>
      </c>
      <c r="M56" s="18" t="str">
        <f t="shared" si="2"/>
        <v xml:space="preserve"> </v>
      </c>
      <c r="N56" s="18" t="str">
        <f t="shared" si="2"/>
        <v xml:space="preserve"> </v>
      </c>
      <c r="O56" s="18" t="str">
        <f t="shared" si="2"/>
        <v xml:space="preserve"> </v>
      </c>
      <c r="P56" s="18" t="str">
        <f t="shared" si="2"/>
        <v xml:space="preserve"> </v>
      </c>
      <c r="Q56" s="18" t="str">
        <f t="shared" si="2"/>
        <v xml:space="preserve"> </v>
      </c>
      <c r="R56" s="18" t="str">
        <f t="shared" si="2"/>
        <v xml:space="preserve"> </v>
      </c>
      <c r="S56" s="18" t="str">
        <f t="shared" si="2"/>
        <v xml:space="preserve"> </v>
      </c>
      <c r="T56" s="18" t="str">
        <f t="shared" si="2"/>
        <v xml:space="preserve"> </v>
      </c>
      <c r="U56" s="18" t="str">
        <f t="shared" si="2"/>
        <v xml:space="preserve"> </v>
      </c>
      <c r="V56" s="18" t="str">
        <f t="shared" si="2"/>
        <v xml:space="preserve"> </v>
      </c>
      <c r="W56" s="18" t="str">
        <f t="shared" si="2"/>
        <v xml:space="preserve"> </v>
      </c>
      <c r="X56" s="18" t="str">
        <f t="shared" si="2"/>
        <v xml:space="preserve"> </v>
      </c>
      <c r="Y56" s="18" t="str">
        <f t="shared" si="2"/>
        <v xml:space="preserve"> </v>
      </c>
      <c r="Z56" s="18" t="str">
        <f t="shared" si="2"/>
        <v xml:space="preserve"> </v>
      </c>
      <c r="AA56" s="18" t="str">
        <f t="shared" si="2"/>
        <v xml:space="preserve"> </v>
      </c>
      <c r="AB56" s="18" t="str">
        <f t="shared" si="2"/>
        <v xml:space="preserve"> </v>
      </c>
      <c r="AC56" s="18" t="str">
        <f t="shared" si="2"/>
        <v xml:space="preserve"> </v>
      </c>
      <c r="AD56" s="18" t="str">
        <f t="shared" si="2"/>
        <v xml:space="preserve"> </v>
      </c>
      <c r="AE56" s="18" t="str">
        <f t="shared" si="2"/>
        <v xml:space="preserve"> </v>
      </c>
      <c r="AF56" s="18" t="str">
        <f t="shared" si="2"/>
        <v xml:space="preserve"> </v>
      </c>
      <c r="AG56" s="18" t="str">
        <f t="shared" si="2"/>
        <v xml:space="preserve"> </v>
      </c>
      <c r="AH56" s="18" t="str">
        <f t="shared" si="2"/>
        <v xml:space="preserve"> </v>
      </c>
      <c r="AI56" s="18" t="str">
        <f t="shared" si="2"/>
        <v xml:space="preserve"> </v>
      </c>
      <c r="AJ56" s="18" t="str">
        <f t="shared" si="2"/>
        <v xml:space="preserve"> </v>
      </c>
      <c r="AK56" s="18" t="str">
        <f t="shared" si="2"/>
        <v xml:space="preserve"> </v>
      </c>
      <c r="AL56" s="18" t="str">
        <f t="shared" si="2"/>
        <v xml:space="preserve"> </v>
      </c>
      <c r="AM56" s="18" t="str">
        <f t="shared" si="2"/>
        <v xml:space="preserve"> </v>
      </c>
      <c r="AN56" s="18" t="str">
        <f t="shared" si="2"/>
        <v xml:space="preserve"> </v>
      </c>
      <c r="AO56" s="18" t="str">
        <f t="shared" si="2"/>
        <v xml:space="preserve"> </v>
      </c>
      <c r="AP56" s="18" t="str">
        <f t="shared" si="2"/>
        <v xml:space="preserve"> </v>
      </c>
      <c r="AQ56" s="18" t="str">
        <f t="shared" si="2"/>
        <v xml:space="preserve"> </v>
      </c>
      <c r="AR56" s="18" t="str">
        <f t="shared" si="2"/>
        <v xml:space="preserve"> </v>
      </c>
      <c r="AS56" s="18" t="str">
        <f t="shared" si="2"/>
        <v xml:space="preserve"> </v>
      </c>
      <c r="AT56" s="15"/>
      <c r="AU56" s="15"/>
    </row>
    <row r="57" spans="1:47" ht="19.5" customHeight="1">
      <c r="A57" s="300" t="s">
        <v>30</v>
      </c>
      <c r="B57" s="300"/>
      <c r="C57" s="300"/>
      <c r="D57" s="300"/>
      <c r="E57" s="300"/>
      <c r="F57" s="5" t="str">
        <f t="shared" ref="F57:AS57" si="3">IF(COUNTBLANK(F6:F55)=ROWS(F6:F55)," ",SUM(F6:F55))</f>
        <v xml:space="preserve"> </v>
      </c>
      <c r="G57" s="5" t="str">
        <f t="shared" si="3"/>
        <v xml:space="preserve"> </v>
      </c>
      <c r="H57" s="5" t="str">
        <f t="shared" si="3"/>
        <v xml:space="preserve"> </v>
      </c>
      <c r="I57" s="5" t="str">
        <f t="shared" si="3"/>
        <v xml:space="preserve"> </v>
      </c>
      <c r="J57" s="5" t="str">
        <f t="shared" si="3"/>
        <v xml:space="preserve"> </v>
      </c>
      <c r="K57" s="5" t="str">
        <f t="shared" si="3"/>
        <v xml:space="preserve"> </v>
      </c>
      <c r="L57" s="5" t="str">
        <f t="shared" si="3"/>
        <v xml:space="preserve"> </v>
      </c>
      <c r="M57" s="5" t="str">
        <f t="shared" si="3"/>
        <v xml:space="preserve"> </v>
      </c>
      <c r="N57" s="5" t="str">
        <f t="shared" si="3"/>
        <v xml:space="preserve"> </v>
      </c>
      <c r="O57" s="5" t="str">
        <f t="shared" si="3"/>
        <v xml:space="preserve"> </v>
      </c>
      <c r="P57" s="5" t="str">
        <f t="shared" si="3"/>
        <v xml:space="preserve"> </v>
      </c>
      <c r="Q57" s="5" t="str">
        <f t="shared" si="3"/>
        <v xml:space="preserve"> </v>
      </c>
      <c r="R57" s="5" t="str">
        <f t="shared" si="3"/>
        <v xml:space="preserve"> </v>
      </c>
      <c r="S57" s="5" t="str">
        <f t="shared" si="3"/>
        <v xml:space="preserve"> </v>
      </c>
      <c r="T57" s="5" t="str">
        <f t="shared" si="3"/>
        <v xml:space="preserve"> </v>
      </c>
      <c r="U57" s="5" t="str">
        <f t="shared" si="3"/>
        <v xml:space="preserve"> </v>
      </c>
      <c r="V57" s="5" t="str">
        <f t="shared" si="3"/>
        <v xml:space="preserve"> </v>
      </c>
      <c r="W57" s="5" t="str">
        <f t="shared" si="3"/>
        <v xml:space="preserve"> </v>
      </c>
      <c r="X57" s="5" t="str">
        <f t="shared" si="3"/>
        <v xml:space="preserve"> </v>
      </c>
      <c r="Y57" s="5" t="str">
        <f t="shared" si="3"/>
        <v xml:space="preserve"> </v>
      </c>
      <c r="Z57" s="5" t="str">
        <f t="shared" si="3"/>
        <v xml:space="preserve"> </v>
      </c>
      <c r="AA57" s="5" t="str">
        <f t="shared" si="3"/>
        <v xml:space="preserve"> </v>
      </c>
      <c r="AB57" s="5" t="str">
        <f t="shared" si="3"/>
        <v xml:space="preserve"> </v>
      </c>
      <c r="AC57" s="5" t="str">
        <f t="shared" si="3"/>
        <v xml:space="preserve"> </v>
      </c>
      <c r="AD57" s="5" t="str">
        <f t="shared" si="3"/>
        <v xml:space="preserve"> </v>
      </c>
      <c r="AE57" s="5" t="str">
        <f t="shared" si="3"/>
        <v xml:space="preserve"> </v>
      </c>
      <c r="AF57" s="5" t="str">
        <f t="shared" si="3"/>
        <v xml:space="preserve"> </v>
      </c>
      <c r="AG57" s="5" t="str">
        <f t="shared" si="3"/>
        <v xml:space="preserve"> </v>
      </c>
      <c r="AH57" s="5" t="str">
        <f t="shared" si="3"/>
        <v xml:space="preserve"> </v>
      </c>
      <c r="AI57" s="5" t="str">
        <f t="shared" si="3"/>
        <v xml:space="preserve"> </v>
      </c>
      <c r="AJ57" s="5" t="str">
        <f t="shared" si="3"/>
        <v xml:space="preserve"> </v>
      </c>
      <c r="AK57" s="5" t="str">
        <f t="shared" si="3"/>
        <v xml:space="preserve"> </v>
      </c>
      <c r="AL57" s="5" t="str">
        <f t="shared" si="3"/>
        <v xml:space="preserve"> </v>
      </c>
      <c r="AM57" s="5" t="str">
        <f t="shared" si="3"/>
        <v xml:space="preserve"> </v>
      </c>
      <c r="AN57" s="5" t="str">
        <f t="shared" si="3"/>
        <v xml:space="preserve"> </v>
      </c>
      <c r="AO57" s="5" t="str">
        <f t="shared" si="3"/>
        <v xml:space="preserve"> </v>
      </c>
      <c r="AP57" s="5" t="str">
        <f t="shared" si="3"/>
        <v xml:space="preserve"> </v>
      </c>
      <c r="AQ57" s="5" t="str">
        <f t="shared" si="3"/>
        <v xml:space="preserve"> </v>
      </c>
      <c r="AR57" s="5" t="str">
        <f t="shared" si="3"/>
        <v xml:space="preserve"> </v>
      </c>
      <c r="AS57" s="5" t="str">
        <f t="shared" si="3"/>
        <v xml:space="preserve"> </v>
      </c>
      <c r="AT57" s="8"/>
      <c r="AU57" s="6"/>
    </row>
    <row r="58" spans="1:47" ht="25.5" customHeight="1">
      <c r="A58" s="266" t="s">
        <v>43</v>
      </c>
      <c r="B58" s="266"/>
      <c r="C58" s="266"/>
      <c r="D58" s="266"/>
      <c r="E58" s="266"/>
      <c r="F58" s="52" t="str">
        <f t="shared" ref="F58:AS58" si="4">IF(COUNTBLANK(F6:F55)=ROWS(F6:F55)," ",AVERAGE(F6:F55))</f>
        <v xml:space="preserve"> </v>
      </c>
      <c r="G58" s="52" t="str">
        <f t="shared" si="4"/>
        <v xml:space="preserve"> </v>
      </c>
      <c r="H58" s="52" t="str">
        <f t="shared" si="4"/>
        <v xml:space="preserve"> </v>
      </c>
      <c r="I58" s="52" t="str">
        <f t="shared" si="4"/>
        <v xml:space="preserve"> </v>
      </c>
      <c r="J58" s="52" t="str">
        <f t="shared" si="4"/>
        <v xml:space="preserve"> </v>
      </c>
      <c r="K58" s="52" t="str">
        <f t="shared" si="4"/>
        <v xml:space="preserve"> </v>
      </c>
      <c r="L58" s="52" t="str">
        <f t="shared" si="4"/>
        <v xml:space="preserve"> </v>
      </c>
      <c r="M58" s="52" t="str">
        <f t="shared" si="4"/>
        <v xml:space="preserve"> </v>
      </c>
      <c r="N58" s="52" t="str">
        <f t="shared" si="4"/>
        <v xml:space="preserve"> </v>
      </c>
      <c r="O58" s="52" t="str">
        <f t="shared" si="4"/>
        <v xml:space="preserve"> </v>
      </c>
      <c r="P58" s="52" t="str">
        <f t="shared" si="4"/>
        <v xml:space="preserve"> </v>
      </c>
      <c r="Q58" s="52" t="str">
        <f t="shared" si="4"/>
        <v xml:space="preserve"> </v>
      </c>
      <c r="R58" s="52" t="str">
        <f t="shared" si="4"/>
        <v xml:space="preserve"> </v>
      </c>
      <c r="S58" s="52" t="str">
        <f t="shared" si="4"/>
        <v xml:space="preserve"> </v>
      </c>
      <c r="T58" s="52" t="str">
        <f t="shared" si="4"/>
        <v xml:space="preserve"> </v>
      </c>
      <c r="U58" s="52" t="str">
        <f t="shared" si="4"/>
        <v xml:space="preserve"> </v>
      </c>
      <c r="V58" s="52" t="str">
        <f t="shared" si="4"/>
        <v xml:space="preserve"> </v>
      </c>
      <c r="W58" s="52" t="str">
        <f t="shared" si="4"/>
        <v xml:space="preserve"> </v>
      </c>
      <c r="X58" s="52" t="str">
        <f t="shared" si="4"/>
        <v xml:space="preserve"> </v>
      </c>
      <c r="Y58" s="52" t="str">
        <f t="shared" si="4"/>
        <v xml:space="preserve"> </v>
      </c>
      <c r="Z58" s="52" t="str">
        <f t="shared" si="4"/>
        <v xml:space="preserve"> </v>
      </c>
      <c r="AA58" s="52" t="str">
        <f t="shared" si="4"/>
        <v xml:space="preserve"> </v>
      </c>
      <c r="AB58" s="52" t="str">
        <f t="shared" si="4"/>
        <v xml:space="preserve"> </v>
      </c>
      <c r="AC58" s="52" t="str">
        <f t="shared" si="4"/>
        <v xml:space="preserve"> </v>
      </c>
      <c r="AD58" s="52" t="str">
        <f t="shared" si="4"/>
        <v xml:space="preserve"> </v>
      </c>
      <c r="AE58" s="52" t="str">
        <f t="shared" si="4"/>
        <v xml:space="preserve"> </v>
      </c>
      <c r="AF58" s="52" t="str">
        <f t="shared" si="4"/>
        <v xml:space="preserve"> </v>
      </c>
      <c r="AG58" s="52" t="str">
        <f t="shared" si="4"/>
        <v xml:space="preserve"> </v>
      </c>
      <c r="AH58" s="52" t="str">
        <f t="shared" si="4"/>
        <v xml:space="preserve"> </v>
      </c>
      <c r="AI58" s="52" t="str">
        <f t="shared" si="4"/>
        <v xml:space="preserve"> </v>
      </c>
      <c r="AJ58" s="52" t="str">
        <f t="shared" si="4"/>
        <v xml:space="preserve"> </v>
      </c>
      <c r="AK58" s="52" t="str">
        <f t="shared" si="4"/>
        <v xml:space="preserve"> </v>
      </c>
      <c r="AL58" s="52" t="str">
        <f t="shared" si="4"/>
        <v xml:space="preserve"> </v>
      </c>
      <c r="AM58" s="52" t="str">
        <f t="shared" si="4"/>
        <v xml:space="preserve"> </v>
      </c>
      <c r="AN58" s="52" t="str">
        <f t="shared" si="4"/>
        <v xml:space="preserve"> </v>
      </c>
      <c r="AO58" s="52" t="str">
        <f t="shared" si="4"/>
        <v xml:space="preserve"> </v>
      </c>
      <c r="AP58" s="52" t="str">
        <f t="shared" si="4"/>
        <v xml:space="preserve"> </v>
      </c>
      <c r="AQ58" s="52" t="str">
        <f t="shared" si="4"/>
        <v xml:space="preserve"> </v>
      </c>
      <c r="AR58" s="52" t="str">
        <f t="shared" si="4"/>
        <v xml:space="preserve"> </v>
      </c>
      <c r="AS58" s="52" t="str">
        <f t="shared" si="4"/>
        <v xml:space="preserve"> </v>
      </c>
      <c r="AT58" s="9" t="str">
        <f>IF(COUNTIF(AT6:AT55," ")=ROWS(AT6:AT55)," ",AVERAGE(AT6:AT55))</f>
        <v xml:space="preserve"> </v>
      </c>
      <c r="AU58" s="7" t="e">
        <f>IF(COUNTIF(AU6:AU55," ")=ROWS(AU6:AU55)," ",AVERAGE(AU6:AU55))</f>
        <v>#DIV/0!</v>
      </c>
    </row>
    <row r="59" spans="1:47" ht="21" customHeight="1">
      <c r="A59" s="266" t="s">
        <v>32</v>
      </c>
      <c r="B59" s="266"/>
      <c r="C59" s="266"/>
      <c r="D59" s="266"/>
      <c r="E59" s="266"/>
      <c r="F59" s="53" t="str">
        <f t="shared" ref="F59:AS59" si="5">IF(COUNTBLANK(F6:F55)=ROWS(F6:F55)," ",IF(COUNTIF(F6:F55,F4)=0,"YOK",COUNTIF(F6:F55,F4)))</f>
        <v xml:space="preserve"> </v>
      </c>
      <c r="G59" s="53" t="str">
        <f t="shared" si="5"/>
        <v xml:space="preserve"> </v>
      </c>
      <c r="H59" s="53" t="str">
        <f t="shared" si="5"/>
        <v xml:space="preserve"> </v>
      </c>
      <c r="I59" s="53" t="str">
        <f t="shared" si="5"/>
        <v xml:space="preserve"> </v>
      </c>
      <c r="J59" s="53" t="str">
        <f t="shared" si="5"/>
        <v xml:space="preserve"> </v>
      </c>
      <c r="K59" s="53" t="str">
        <f t="shared" si="5"/>
        <v xml:space="preserve"> </v>
      </c>
      <c r="L59" s="53" t="str">
        <f t="shared" si="5"/>
        <v xml:space="preserve"> </v>
      </c>
      <c r="M59" s="53" t="str">
        <f t="shared" si="5"/>
        <v xml:space="preserve"> </v>
      </c>
      <c r="N59" s="53" t="str">
        <f t="shared" si="5"/>
        <v xml:space="preserve"> </v>
      </c>
      <c r="O59" s="53" t="str">
        <f t="shared" si="5"/>
        <v xml:space="preserve"> </v>
      </c>
      <c r="P59" s="53" t="str">
        <f t="shared" si="5"/>
        <v xml:space="preserve"> </v>
      </c>
      <c r="Q59" s="53" t="str">
        <f t="shared" si="5"/>
        <v xml:space="preserve"> </v>
      </c>
      <c r="R59" s="53" t="str">
        <f t="shared" si="5"/>
        <v xml:space="preserve"> </v>
      </c>
      <c r="S59" s="53" t="str">
        <f t="shared" si="5"/>
        <v xml:space="preserve"> </v>
      </c>
      <c r="T59" s="53" t="str">
        <f t="shared" si="5"/>
        <v xml:space="preserve"> </v>
      </c>
      <c r="U59" s="53" t="str">
        <f t="shared" si="5"/>
        <v xml:space="preserve"> </v>
      </c>
      <c r="V59" s="53" t="str">
        <f t="shared" si="5"/>
        <v xml:space="preserve"> </v>
      </c>
      <c r="W59" s="53" t="str">
        <f t="shared" si="5"/>
        <v xml:space="preserve"> </v>
      </c>
      <c r="X59" s="53" t="str">
        <f t="shared" si="5"/>
        <v xml:space="preserve"> </v>
      </c>
      <c r="Y59" s="53" t="str">
        <f t="shared" si="5"/>
        <v xml:space="preserve"> </v>
      </c>
      <c r="Z59" s="53" t="str">
        <f t="shared" si="5"/>
        <v xml:space="preserve"> </v>
      </c>
      <c r="AA59" s="53" t="str">
        <f t="shared" si="5"/>
        <v xml:space="preserve"> </v>
      </c>
      <c r="AB59" s="53" t="str">
        <f t="shared" si="5"/>
        <v xml:space="preserve"> </v>
      </c>
      <c r="AC59" s="53" t="str">
        <f t="shared" si="5"/>
        <v xml:space="preserve"> </v>
      </c>
      <c r="AD59" s="53" t="str">
        <f t="shared" si="5"/>
        <v xml:space="preserve"> </v>
      </c>
      <c r="AE59" s="53" t="str">
        <f t="shared" si="5"/>
        <v xml:space="preserve"> </v>
      </c>
      <c r="AF59" s="53" t="str">
        <f t="shared" si="5"/>
        <v xml:space="preserve"> </v>
      </c>
      <c r="AG59" s="53" t="str">
        <f t="shared" si="5"/>
        <v xml:space="preserve"> </v>
      </c>
      <c r="AH59" s="53" t="str">
        <f t="shared" si="5"/>
        <v xml:space="preserve"> </v>
      </c>
      <c r="AI59" s="53" t="str">
        <f t="shared" si="5"/>
        <v xml:space="preserve"> </v>
      </c>
      <c r="AJ59" s="53" t="str">
        <f t="shared" si="5"/>
        <v xml:space="preserve"> </v>
      </c>
      <c r="AK59" s="53" t="str">
        <f t="shared" si="5"/>
        <v xml:space="preserve"> </v>
      </c>
      <c r="AL59" s="53" t="str">
        <f t="shared" si="5"/>
        <v xml:space="preserve"> </v>
      </c>
      <c r="AM59" s="53" t="str">
        <f t="shared" si="5"/>
        <v xml:space="preserve"> </v>
      </c>
      <c r="AN59" s="53" t="str">
        <f t="shared" si="5"/>
        <v xml:space="preserve"> </v>
      </c>
      <c r="AO59" s="53" t="str">
        <f t="shared" si="5"/>
        <v xml:space="preserve"> </v>
      </c>
      <c r="AP59" s="53" t="str">
        <f t="shared" si="5"/>
        <v xml:space="preserve"> </v>
      </c>
      <c r="AQ59" s="53" t="str">
        <f t="shared" si="5"/>
        <v xml:space="preserve"> </v>
      </c>
      <c r="AR59" s="53" t="str">
        <f t="shared" si="5"/>
        <v xml:space="preserve"> </v>
      </c>
      <c r="AS59" s="53" t="str">
        <f t="shared" si="5"/>
        <v xml:space="preserve"> </v>
      </c>
      <c r="AT59" s="9"/>
      <c r="AU59" s="7"/>
    </row>
    <row r="60" spans="1:47" ht="28.5" customHeight="1">
      <c r="A60" s="266" t="s">
        <v>34</v>
      </c>
      <c r="B60" s="266"/>
      <c r="C60" s="266"/>
      <c r="D60" s="266"/>
      <c r="E60" s="266"/>
      <c r="F60" s="54" t="str">
        <f t="shared" ref="F60:AS60" si="6">IF(COUNTBLANK(F6:F55)=ROWS(F6:F55)," ",IF(F59="YOK",0,100*F59/COUNTA(F6:F55)))</f>
        <v xml:space="preserve"> </v>
      </c>
      <c r="G60" s="54" t="str">
        <f t="shared" si="6"/>
        <v xml:space="preserve"> </v>
      </c>
      <c r="H60" s="54" t="str">
        <f t="shared" si="6"/>
        <v xml:space="preserve"> </v>
      </c>
      <c r="I60" s="54" t="str">
        <f t="shared" si="6"/>
        <v xml:space="preserve"> </v>
      </c>
      <c r="J60" s="54" t="str">
        <f t="shared" si="6"/>
        <v xml:space="preserve"> </v>
      </c>
      <c r="K60" s="54" t="str">
        <f t="shared" si="6"/>
        <v xml:space="preserve"> </v>
      </c>
      <c r="L60" s="54" t="str">
        <f t="shared" si="6"/>
        <v xml:space="preserve"> </v>
      </c>
      <c r="M60" s="54" t="str">
        <f t="shared" si="6"/>
        <v xml:space="preserve"> </v>
      </c>
      <c r="N60" s="54" t="str">
        <f t="shared" si="6"/>
        <v xml:space="preserve"> </v>
      </c>
      <c r="O60" s="54" t="str">
        <f t="shared" si="6"/>
        <v xml:space="preserve"> </v>
      </c>
      <c r="P60" s="54" t="str">
        <f t="shared" si="6"/>
        <v xml:space="preserve"> </v>
      </c>
      <c r="Q60" s="54" t="str">
        <f t="shared" si="6"/>
        <v xml:space="preserve"> </v>
      </c>
      <c r="R60" s="54" t="str">
        <f t="shared" si="6"/>
        <v xml:space="preserve"> </v>
      </c>
      <c r="S60" s="54" t="str">
        <f t="shared" si="6"/>
        <v xml:space="preserve"> </v>
      </c>
      <c r="T60" s="54" t="str">
        <f t="shared" si="6"/>
        <v xml:space="preserve"> </v>
      </c>
      <c r="U60" s="54" t="str">
        <f t="shared" si="6"/>
        <v xml:space="preserve"> </v>
      </c>
      <c r="V60" s="54" t="str">
        <f t="shared" si="6"/>
        <v xml:space="preserve"> </v>
      </c>
      <c r="W60" s="54" t="str">
        <f t="shared" si="6"/>
        <v xml:space="preserve"> </v>
      </c>
      <c r="X60" s="54" t="str">
        <f t="shared" si="6"/>
        <v xml:space="preserve"> </v>
      </c>
      <c r="Y60" s="54" t="str">
        <f t="shared" si="6"/>
        <v xml:space="preserve"> </v>
      </c>
      <c r="Z60" s="54" t="str">
        <f t="shared" si="6"/>
        <v xml:space="preserve"> </v>
      </c>
      <c r="AA60" s="54" t="str">
        <f t="shared" si="6"/>
        <v xml:space="preserve"> </v>
      </c>
      <c r="AB60" s="54" t="str">
        <f t="shared" si="6"/>
        <v xml:space="preserve"> </v>
      </c>
      <c r="AC60" s="54" t="str">
        <f t="shared" si="6"/>
        <v xml:space="preserve"> </v>
      </c>
      <c r="AD60" s="54" t="str">
        <f t="shared" si="6"/>
        <v xml:space="preserve"> </v>
      </c>
      <c r="AE60" s="54" t="str">
        <f t="shared" si="6"/>
        <v xml:space="preserve"> </v>
      </c>
      <c r="AF60" s="54" t="str">
        <f t="shared" si="6"/>
        <v xml:space="preserve"> </v>
      </c>
      <c r="AG60" s="54" t="str">
        <f t="shared" si="6"/>
        <v xml:space="preserve"> </v>
      </c>
      <c r="AH60" s="54" t="str">
        <f t="shared" si="6"/>
        <v xml:space="preserve"> </v>
      </c>
      <c r="AI60" s="54" t="str">
        <f t="shared" si="6"/>
        <v xml:space="preserve"> </v>
      </c>
      <c r="AJ60" s="54" t="str">
        <f t="shared" si="6"/>
        <v xml:space="preserve"> </v>
      </c>
      <c r="AK60" s="54" t="str">
        <f t="shared" si="6"/>
        <v xml:space="preserve"> </v>
      </c>
      <c r="AL60" s="54" t="str">
        <f t="shared" si="6"/>
        <v xml:space="preserve"> </v>
      </c>
      <c r="AM60" s="54" t="str">
        <f t="shared" si="6"/>
        <v xml:space="preserve"> </v>
      </c>
      <c r="AN60" s="54" t="str">
        <f t="shared" si="6"/>
        <v xml:space="preserve"> </v>
      </c>
      <c r="AO60" s="54" t="str">
        <f t="shared" si="6"/>
        <v xml:space="preserve"> </v>
      </c>
      <c r="AP60" s="54" t="str">
        <f t="shared" si="6"/>
        <v xml:space="preserve"> </v>
      </c>
      <c r="AQ60" s="54" t="str">
        <f t="shared" si="6"/>
        <v xml:space="preserve"> </v>
      </c>
      <c r="AR60" s="54" t="str">
        <f t="shared" si="6"/>
        <v xml:space="preserve"> </v>
      </c>
      <c r="AS60" s="54" t="str">
        <f t="shared" si="6"/>
        <v xml:space="preserve"> </v>
      </c>
      <c r="AT60" s="259"/>
      <c r="AU60" s="335"/>
    </row>
    <row r="61" spans="1:47" ht="12.75" customHeight="1">
      <c r="A61" s="266"/>
      <c r="B61" s="266"/>
      <c r="C61" s="266"/>
      <c r="D61" s="266"/>
      <c r="E61" s="266"/>
      <c r="F61" s="55" t="str">
        <f>IF(F60&lt;&gt;" ","%"," ")</f>
        <v xml:space="preserve"> </v>
      </c>
      <c r="G61" s="55" t="str">
        <f t="shared" ref="G61:AS61" si="7">IF(G60&lt;&gt;" ","%"," ")</f>
        <v xml:space="preserve"> </v>
      </c>
      <c r="H61" s="55" t="str">
        <f t="shared" si="7"/>
        <v xml:space="preserve"> </v>
      </c>
      <c r="I61" s="55" t="str">
        <f t="shared" si="7"/>
        <v xml:space="preserve"> </v>
      </c>
      <c r="J61" s="55" t="str">
        <f t="shared" si="7"/>
        <v xml:space="preserve"> </v>
      </c>
      <c r="K61" s="55" t="str">
        <f t="shared" si="7"/>
        <v xml:space="preserve"> </v>
      </c>
      <c r="L61" s="55" t="str">
        <f t="shared" si="7"/>
        <v xml:space="preserve"> </v>
      </c>
      <c r="M61" s="55" t="str">
        <f t="shared" si="7"/>
        <v xml:space="preserve"> </v>
      </c>
      <c r="N61" s="55" t="str">
        <f t="shared" si="7"/>
        <v xml:space="preserve"> </v>
      </c>
      <c r="O61" s="55" t="str">
        <f t="shared" si="7"/>
        <v xml:space="preserve"> </v>
      </c>
      <c r="P61" s="55" t="str">
        <f t="shared" si="7"/>
        <v xml:space="preserve"> </v>
      </c>
      <c r="Q61" s="55" t="str">
        <f t="shared" si="7"/>
        <v xml:space="preserve"> </v>
      </c>
      <c r="R61" s="55" t="str">
        <f t="shared" si="7"/>
        <v xml:space="preserve"> </v>
      </c>
      <c r="S61" s="55" t="str">
        <f t="shared" si="7"/>
        <v xml:space="preserve"> </v>
      </c>
      <c r="T61" s="55" t="str">
        <f t="shared" si="7"/>
        <v xml:space="preserve"> </v>
      </c>
      <c r="U61" s="55" t="str">
        <f t="shared" si="7"/>
        <v xml:space="preserve"> </v>
      </c>
      <c r="V61" s="55" t="str">
        <f t="shared" si="7"/>
        <v xml:space="preserve"> </v>
      </c>
      <c r="W61" s="55" t="str">
        <f t="shared" si="7"/>
        <v xml:space="preserve"> </v>
      </c>
      <c r="X61" s="55" t="str">
        <f t="shared" si="7"/>
        <v xml:space="preserve"> </v>
      </c>
      <c r="Y61" s="55" t="str">
        <f t="shared" si="7"/>
        <v xml:space="preserve"> </v>
      </c>
      <c r="Z61" s="55" t="str">
        <f t="shared" si="7"/>
        <v xml:space="preserve"> </v>
      </c>
      <c r="AA61" s="55" t="str">
        <f t="shared" si="7"/>
        <v xml:space="preserve"> </v>
      </c>
      <c r="AB61" s="55" t="str">
        <f t="shared" si="7"/>
        <v xml:space="preserve"> </v>
      </c>
      <c r="AC61" s="55" t="str">
        <f t="shared" si="7"/>
        <v xml:space="preserve"> </v>
      </c>
      <c r="AD61" s="55" t="str">
        <f t="shared" si="7"/>
        <v xml:space="preserve"> </v>
      </c>
      <c r="AE61" s="55" t="str">
        <f t="shared" si="7"/>
        <v xml:space="preserve"> </v>
      </c>
      <c r="AF61" s="55" t="str">
        <f t="shared" si="7"/>
        <v xml:space="preserve"> </v>
      </c>
      <c r="AG61" s="55" t="str">
        <f t="shared" si="7"/>
        <v xml:space="preserve"> </v>
      </c>
      <c r="AH61" s="55" t="str">
        <f t="shared" si="7"/>
        <v xml:space="preserve"> </v>
      </c>
      <c r="AI61" s="55" t="str">
        <f t="shared" si="7"/>
        <v xml:space="preserve"> </v>
      </c>
      <c r="AJ61" s="55" t="str">
        <f t="shared" si="7"/>
        <v xml:space="preserve"> </v>
      </c>
      <c r="AK61" s="55" t="str">
        <f t="shared" si="7"/>
        <v xml:space="preserve"> </v>
      </c>
      <c r="AL61" s="55" t="str">
        <f t="shared" si="7"/>
        <v xml:space="preserve"> </v>
      </c>
      <c r="AM61" s="55" t="str">
        <f t="shared" si="7"/>
        <v xml:space="preserve"> </v>
      </c>
      <c r="AN61" s="55" t="str">
        <f t="shared" si="7"/>
        <v xml:space="preserve"> </v>
      </c>
      <c r="AO61" s="55" t="str">
        <f t="shared" si="7"/>
        <v xml:space="preserve"> </v>
      </c>
      <c r="AP61" s="55" t="str">
        <f t="shared" si="7"/>
        <v xml:space="preserve"> </v>
      </c>
      <c r="AQ61" s="55" t="str">
        <f t="shared" si="7"/>
        <v xml:space="preserve"> </v>
      </c>
      <c r="AR61" s="55" t="str">
        <f t="shared" si="7"/>
        <v xml:space="preserve"> </v>
      </c>
      <c r="AS61" s="55" t="str">
        <f t="shared" si="7"/>
        <v xml:space="preserve"> </v>
      </c>
      <c r="AT61" s="259"/>
      <c r="AU61" s="336"/>
    </row>
    <row r="62" spans="1:47" ht="27" customHeight="1">
      <c r="A62" s="266" t="s">
        <v>33</v>
      </c>
      <c r="B62" s="266"/>
      <c r="C62" s="266"/>
      <c r="D62" s="266"/>
      <c r="E62" s="266"/>
      <c r="F62" s="53" t="str">
        <f t="shared" ref="F62:AS62" si="8">IF(COUNTBLANK(F6:F55)=ROWS(F6:F55)," ",IF(COUNTIF(F6:F55,0)=0,"YOK",COUNTIF(F6:F55,0)))</f>
        <v xml:space="preserve"> </v>
      </c>
      <c r="G62" s="53" t="str">
        <f t="shared" si="8"/>
        <v xml:space="preserve"> </v>
      </c>
      <c r="H62" s="53" t="str">
        <f t="shared" si="8"/>
        <v xml:space="preserve"> </v>
      </c>
      <c r="I62" s="53" t="str">
        <f t="shared" si="8"/>
        <v xml:space="preserve"> </v>
      </c>
      <c r="J62" s="53" t="str">
        <f t="shared" si="8"/>
        <v xml:space="preserve"> </v>
      </c>
      <c r="K62" s="53" t="str">
        <f t="shared" si="8"/>
        <v xml:space="preserve"> </v>
      </c>
      <c r="L62" s="53" t="str">
        <f t="shared" si="8"/>
        <v xml:space="preserve"> </v>
      </c>
      <c r="M62" s="53" t="str">
        <f t="shared" si="8"/>
        <v xml:space="preserve"> </v>
      </c>
      <c r="N62" s="53" t="str">
        <f t="shared" si="8"/>
        <v xml:space="preserve"> </v>
      </c>
      <c r="O62" s="53" t="str">
        <f t="shared" si="8"/>
        <v xml:space="preserve"> </v>
      </c>
      <c r="P62" s="53" t="str">
        <f t="shared" si="8"/>
        <v xml:space="preserve"> </v>
      </c>
      <c r="Q62" s="53" t="str">
        <f t="shared" si="8"/>
        <v xml:space="preserve"> </v>
      </c>
      <c r="R62" s="53" t="str">
        <f t="shared" si="8"/>
        <v xml:space="preserve"> </v>
      </c>
      <c r="S62" s="53" t="str">
        <f t="shared" si="8"/>
        <v xml:space="preserve"> </v>
      </c>
      <c r="T62" s="53" t="str">
        <f t="shared" si="8"/>
        <v xml:space="preserve"> </v>
      </c>
      <c r="U62" s="53" t="str">
        <f t="shared" si="8"/>
        <v xml:space="preserve"> </v>
      </c>
      <c r="V62" s="53" t="str">
        <f t="shared" si="8"/>
        <v xml:space="preserve"> </v>
      </c>
      <c r="W62" s="53" t="str">
        <f t="shared" si="8"/>
        <v xml:space="preserve"> </v>
      </c>
      <c r="X62" s="53" t="str">
        <f t="shared" si="8"/>
        <v xml:space="preserve"> </v>
      </c>
      <c r="Y62" s="53" t="str">
        <f t="shared" si="8"/>
        <v xml:space="preserve"> </v>
      </c>
      <c r="Z62" s="53" t="str">
        <f t="shared" si="8"/>
        <v xml:space="preserve"> </v>
      </c>
      <c r="AA62" s="53" t="str">
        <f t="shared" si="8"/>
        <v xml:space="preserve"> </v>
      </c>
      <c r="AB62" s="53" t="str">
        <f t="shared" si="8"/>
        <v xml:space="preserve"> </v>
      </c>
      <c r="AC62" s="53" t="str">
        <f t="shared" si="8"/>
        <v xml:space="preserve"> </v>
      </c>
      <c r="AD62" s="53" t="str">
        <f t="shared" si="8"/>
        <v xml:space="preserve"> </v>
      </c>
      <c r="AE62" s="53" t="str">
        <f t="shared" si="8"/>
        <v xml:space="preserve"> </v>
      </c>
      <c r="AF62" s="53" t="str">
        <f t="shared" si="8"/>
        <v xml:space="preserve"> </v>
      </c>
      <c r="AG62" s="53" t="str">
        <f t="shared" si="8"/>
        <v xml:space="preserve"> </v>
      </c>
      <c r="AH62" s="53" t="str">
        <f t="shared" si="8"/>
        <v xml:space="preserve"> </v>
      </c>
      <c r="AI62" s="53" t="str">
        <f t="shared" si="8"/>
        <v xml:space="preserve"> </v>
      </c>
      <c r="AJ62" s="53" t="str">
        <f t="shared" si="8"/>
        <v xml:space="preserve"> </v>
      </c>
      <c r="AK62" s="53" t="str">
        <f t="shared" si="8"/>
        <v xml:space="preserve"> </v>
      </c>
      <c r="AL62" s="53" t="str">
        <f t="shared" si="8"/>
        <v xml:space="preserve"> </v>
      </c>
      <c r="AM62" s="53" t="str">
        <f t="shared" si="8"/>
        <v xml:space="preserve"> </v>
      </c>
      <c r="AN62" s="53" t="str">
        <f t="shared" si="8"/>
        <v xml:space="preserve"> </v>
      </c>
      <c r="AO62" s="53" t="str">
        <f t="shared" si="8"/>
        <v xml:space="preserve"> </v>
      </c>
      <c r="AP62" s="53" t="str">
        <f t="shared" si="8"/>
        <v xml:space="preserve"> </v>
      </c>
      <c r="AQ62" s="53" t="str">
        <f t="shared" si="8"/>
        <v xml:space="preserve"> </v>
      </c>
      <c r="AR62" s="53" t="str">
        <f t="shared" si="8"/>
        <v xml:space="preserve"> </v>
      </c>
      <c r="AS62" s="53" t="str">
        <f t="shared" si="8"/>
        <v xml:space="preserve"> </v>
      </c>
      <c r="AT62" s="9"/>
      <c r="AU62" s="7"/>
    </row>
    <row r="63" spans="1:47" ht="27.75" customHeight="1">
      <c r="A63" s="266" t="s">
        <v>35</v>
      </c>
      <c r="B63" s="266"/>
      <c r="C63" s="266"/>
      <c r="D63" s="266"/>
      <c r="E63" s="266"/>
      <c r="F63" s="54" t="str">
        <f t="shared" ref="F63:AS63" si="9">IF(COUNTBLANK(F6:F55)=ROWS(F6:F55)," ",IF(F62="YOK",0,100*F62/COUNTA(F6:F55)))</f>
        <v xml:space="preserve"> </v>
      </c>
      <c r="G63" s="54" t="str">
        <f t="shared" si="9"/>
        <v xml:space="preserve"> </v>
      </c>
      <c r="H63" s="54" t="str">
        <f t="shared" si="9"/>
        <v xml:space="preserve"> </v>
      </c>
      <c r="I63" s="54" t="str">
        <f t="shared" si="9"/>
        <v xml:space="preserve"> </v>
      </c>
      <c r="J63" s="54" t="str">
        <f t="shared" si="9"/>
        <v xml:space="preserve"> </v>
      </c>
      <c r="K63" s="54" t="str">
        <f t="shared" si="9"/>
        <v xml:space="preserve"> </v>
      </c>
      <c r="L63" s="54" t="str">
        <f t="shared" si="9"/>
        <v xml:space="preserve"> </v>
      </c>
      <c r="M63" s="54" t="str">
        <f t="shared" si="9"/>
        <v xml:space="preserve"> </v>
      </c>
      <c r="N63" s="54" t="str">
        <f t="shared" si="9"/>
        <v xml:space="preserve"> </v>
      </c>
      <c r="O63" s="54" t="str">
        <f t="shared" si="9"/>
        <v xml:space="preserve"> </v>
      </c>
      <c r="P63" s="54" t="str">
        <f t="shared" si="9"/>
        <v xml:space="preserve"> </v>
      </c>
      <c r="Q63" s="54" t="str">
        <f t="shared" si="9"/>
        <v xml:space="preserve"> </v>
      </c>
      <c r="R63" s="54" t="str">
        <f t="shared" si="9"/>
        <v xml:space="preserve"> </v>
      </c>
      <c r="S63" s="54" t="str">
        <f t="shared" si="9"/>
        <v xml:space="preserve"> </v>
      </c>
      <c r="T63" s="54" t="str">
        <f t="shared" si="9"/>
        <v xml:space="preserve"> </v>
      </c>
      <c r="U63" s="54" t="str">
        <f t="shared" si="9"/>
        <v xml:space="preserve"> </v>
      </c>
      <c r="V63" s="54" t="str">
        <f t="shared" si="9"/>
        <v xml:space="preserve"> </v>
      </c>
      <c r="W63" s="54" t="str">
        <f t="shared" si="9"/>
        <v xml:space="preserve"> </v>
      </c>
      <c r="X63" s="54" t="str">
        <f t="shared" si="9"/>
        <v xml:space="preserve"> </v>
      </c>
      <c r="Y63" s="54" t="str">
        <f t="shared" si="9"/>
        <v xml:space="preserve"> </v>
      </c>
      <c r="Z63" s="54" t="str">
        <f t="shared" si="9"/>
        <v xml:space="preserve"> </v>
      </c>
      <c r="AA63" s="54" t="str">
        <f t="shared" si="9"/>
        <v xml:space="preserve"> </v>
      </c>
      <c r="AB63" s="54" t="str">
        <f t="shared" si="9"/>
        <v xml:space="preserve"> </v>
      </c>
      <c r="AC63" s="54" t="str">
        <f t="shared" si="9"/>
        <v xml:space="preserve"> </v>
      </c>
      <c r="AD63" s="54" t="str">
        <f t="shared" si="9"/>
        <v xml:space="preserve"> </v>
      </c>
      <c r="AE63" s="54" t="str">
        <f t="shared" si="9"/>
        <v xml:space="preserve"> </v>
      </c>
      <c r="AF63" s="54" t="str">
        <f t="shared" si="9"/>
        <v xml:space="preserve"> </v>
      </c>
      <c r="AG63" s="54" t="str">
        <f t="shared" si="9"/>
        <v xml:space="preserve"> </v>
      </c>
      <c r="AH63" s="54" t="str">
        <f t="shared" si="9"/>
        <v xml:space="preserve"> </v>
      </c>
      <c r="AI63" s="54" t="str">
        <f t="shared" si="9"/>
        <v xml:space="preserve"> </v>
      </c>
      <c r="AJ63" s="54" t="str">
        <f t="shared" si="9"/>
        <v xml:space="preserve"> </v>
      </c>
      <c r="AK63" s="54" t="str">
        <f t="shared" si="9"/>
        <v xml:space="preserve"> </v>
      </c>
      <c r="AL63" s="54" t="str">
        <f t="shared" si="9"/>
        <v xml:space="preserve"> </v>
      </c>
      <c r="AM63" s="54" t="str">
        <f t="shared" si="9"/>
        <v xml:space="preserve"> </v>
      </c>
      <c r="AN63" s="54" t="str">
        <f t="shared" si="9"/>
        <v xml:space="preserve"> </v>
      </c>
      <c r="AO63" s="54" t="str">
        <f t="shared" si="9"/>
        <v xml:space="preserve"> </v>
      </c>
      <c r="AP63" s="54" t="str">
        <f t="shared" si="9"/>
        <v xml:space="preserve"> </v>
      </c>
      <c r="AQ63" s="54" t="str">
        <f t="shared" si="9"/>
        <v xml:space="preserve"> </v>
      </c>
      <c r="AR63" s="54" t="str">
        <f t="shared" si="9"/>
        <v xml:space="preserve"> </v>
      </c>
      <c r="AS63" s="54" t="str">
        <f t="shared" si="9"/>
        <v xml:space="preserve"> </v>
      </c>
      <c r="AT63" s="259"/>
      <c r="AU63" s="335"/>
    </row>
    <row r="64" spans="1:47" ht="12" customHeight="1">
      <c r="A64" s="266"/>
      <c r="B64" s="266"/>
      <c r="C64" s="266"/>
      <c r="D64" s="266"/>
      <c r="E64" s="266"/>
      <c r="F64" s="56" t="str">
        <f>IF(F63&lt;&gt;" ","%"," ")</f>
        <v xml:space="preserve"> </v>
      </c>
      <c r="G64" s="56" t="str">
        <f t="shared" ref="G64:AS64" si="10">IF(G63&lt;&gt;" ","%"," ")</f>
        <v xml:space="preserve"> </v>
      </c>
      <c r="H64" s="56" t="str">
        <f t="shared" si="10"/>
        <v xml:space="preserve"> </v>
      </c>
      <c r="I64" s="56" t="str">
        <f t="shared" si="10"/>
        <v xml:space="preserve"> </v>
      </c>
      <c r="J64" s="56" t="str">
        <f t="shared" si="10"/>
        <v xml:space="preserve"> </v>
      </c>
      <c r="K64" s="56" t="str">
        <f t="shared" si="10"/>
        <v xml:space="preserve"> </v>
      </c>
      <c r="L64" s="56" t="str">
        <f t="shared" si="10"/>
        <v xml:space="preserve"> </v>
      </c>
      <c r="M64" s="56" t="str">
        <f t="shared" si="10"/>
        <v xml:space="preserve"> </v>
      </c>
      <c r="N64" s="56" t="str">
        <f t="shared" si="10"/>
        <v xml:space="preserve"> </v>
      </c>
      <c r="O64" s="56" t="str">
        <f t="shared" si="10"/>
        <v xml:space="preserve"> </v>
      </c>
      <c r="P64" s="56" t="str">
        <f t="shared" si="10"/>
        <v xml:space="preserve"> </v>
      </c>
      <c r="Q64" s="56" t="str">
        <f t="shared" si="10"/>
        <v xml:space="preserve"> </v>
      </c>
      <c r="R64" s="56" t="str">
        <f t="shared" si="10"/>
        <v xml:space="preserve"> </v>
      </c>
      <c r="S64" s="56" t="str">
        <f t="shared" si="10"/>
        <v xml:space="preserve"> </v>
      </c>
      <c r="T64" s="56" t="str">
        <f t="shared" si="10"/>
        <v xml:space="preserve"> </v>
      </c>
      <c r="U64" s="56" t="str">
        <f t="shared" si="10"/>
        <v xml:space="preserve"> </v>
      </c>
      <c r="V64" s="56" t="str">
        <f t="shared" si="10"/>
        <v xml:space="preserve"> </v>
      </c>
      <c r="W64" s="56" t="str">
        <f t="shared" si="10"/>
        <v xml:space="preserve"> </v>
      </c>
      <c r="X64" s="56" t="str">
        <f t="shared" si="10"/>
        <v xml:space="preserve"> </v>
      </c>
      <c r="Y64" s="56" t="str">
        <f t="shared" si="10"/>
        <v xml:space="preserve"> </v>
      </c>
      <c r="Z64" s="56" t="str">
        <f t="shared" si="10"/>
        <v xml:space="preserve"> </v>
      </c>
      <c r="AA64" s="56" t="str">
        <f t="shared" si="10"/>
        <v xml:space="preserve"> </v>
      </c>
      <c r="AB64" s="56" t="str">
        <f t="shared" si="10"/>
        <v xml:space="preserve"> </v>
      </c>
      <c r="AC64" s="56" t="str">
        <f t="shared" si="10"/>
        <v xml:space="preserve"> </v>
      </c>
      <c r="AD64" s="56" t="str">
        <f t="shared" si="10"/>
        <v xml:space="preserve"> </v>
      </c>
      <c r="AE64" s="56" t="str">
        <f t="shared" si="10"/>
        <v xml:space="preserve"> </v>
      </c>
      <c r="AF64" s="56" t="str">
        <f t="shared" si="10"/>
        <v xml:space="preserve"> </v>
      </c>
      <c r="AG64" s="56" t="str">
        <f t="shared" si="10"/>
        <v xml:space="preserve"> </v>
      </c>
      <c r="AH64" s="56" t="str">
        <f t="shared" si="10"/>
        <v xml:space="preserve"> </v>
      </c>
      <c r="AI64" s="56" t="str">
        <f t="shared" si="10"/>
        <v xml:space="preserve"> </v>
      </c>
      <c r="AJ64" s="56" t="str">
        <f t="shared" si="10"/>
        <v xml:space="preserve"> </v>
      </c>
      <c r="AK64" s="56" t="str">
        <f t="shared" si="10"/>
        <v xml:space="preserve"> </v>
      </c>
      <c r="AL64" s="56" t="str">
        <f t="shared" si="10"/>
        <v xml:space="preserve"> </v>
      </c>
      <c r="AM64" s="56" t="str">
        <f t="shared" si="10"/>
        <v xml:space="preserve"> </v>
      </c>
      <c r="AN64" s="56" t="str">
        <f t="shared" si="10"/>
        <v xml:space="preserve"> </v>
      </c>
      <c r="AO64" s="56" t="str">
        <f t="shared" si="10"/>
        <v xml:space="preserve"> </v>
      </c>
      <c r="AP64" s="56" t="str">
        <f t="shared" si="10"/>
        <v xml:space="preserve"> </v>
      </c>
      <c r="AQ64" s="56" t="str">
        <f t="shared" si="10"/>
        <v xml:space="preserve"> </v>
      </c>
      <c r="AR64" s="56" t="str">
        <f t="shared" si="10"/>
        <v xml:space="preserve"> </v>
      </c>
      <c r="AS64" s="56" t="str">
        <f t="shared" si="10"/>
        <v xml:space="preserve"> </v>
      </c>
      <c r="AT64" s="259"/>
      <c r="AU64" s="336"/>
    </row>
    <row r="65" spans="1:47" ht="30" customHeight="1">
      <c r="A65" s="291" t="s">
        <v>29</v>
      </c>
      <c r="B65" s="292"/>
      <c r="C65" s="292"/>
      <c r="D65" s="292"/>
      <c r="E65" s="293"/>
      <c r="F65" s="57" t="str">
        <f>IF(F4=" "," ",IF(COUNTBLANK(F6:F55)=ROWS(F6:F55)," ",F58*100/F4))</f>
        <v xml:space="preserve"> </v>
      </c>
      <c r="G65" s="57" t="str">
        <f t="shared" ref="G65:AS65" si="11">IF(G4=" "," ",IF(COUNTBLANK(G6:G55)=ROWS(G6:G55)," ",G58*100/G4))</f>
        <v xml:space="preserve"> </v>
      </c>
      <c r="H65" s="57" t="str">
        <f t="shared" si="11"/>
        <v xml:space="preserve"> </v>
      </c>
      <c r="I65" s="57" t="str">
        <f t="shared" si="11"/>
        <v xml:space="preserve"> </v>
      </c>
      <c r="J65" s="57" t="str">
        <f t="shared" si="11"/>
        <v xml:space="preserve"> </v>
      </c>
      <c r="K65" s="57" t="str">
        <f t="shared" si="11"/>
        <v xml:space="preserve"> </v>
      </c>
      <c r="L65" s="57" t="str">
        <f t="shared" si="11"/>
        <v xml:space="preserve"> </v>
      </c>
      <c r="M65" s="57" t="str">
        <f t="shared" si="11"/>
        <v xml:space="preserve"> </v>
      </c>
      <c r="N65" s="57" t="str">
        <f t="shared" si="11"/>
        <v xml:space="preserve"> </v>
      </c>
      <c r="O65" s="57" t="str">
        <f t="shared" si="11"/>
        <v xml:space="preserve"> </v>
      </c>
      <c r="P65" s="57" t="str">
        <f t="shared" si="11"/>
        <v xml:space="preserve"> </v>
      </c>
      <c r="Q65" s="57" t="str">
        <f t="shared" si="11"/>
        <v xml:space="preserve"> </v>
      </c>
      <c r="R65" s="57" t="str">
        <f t="shared" si="11"/>
        <v xml:space="preserve"> </v>
      </c>
      <c r="S65" s="57" t="str">
        <f t="shared" si="11"/>
        <v xml:space="preserve"> </v>
      </c>
      <c r="T65" s="57" t="str">
        <f t="shared" si="11"/>
        <v xml:space="preserve"> </v>
      </c>
      <c r="U65" s="57" t="str">
        <f t="shared" si="11"/>
        <v xml:space="preserve"> </v>
      </c>
      <c r="V65" s="57" t="str">
        <f t="shared" si="11"/>
        <v xml:space="preserve"> </v>
      </c>
      <c r="W65" s="57" t="str">
        <f t="shared" si="11"/>
        <v xml:space="preserve"> </v>
      </c>
      <c r="X65" s="57" t="str">
        <f t="shared" si="11"/>
        <v xml:space="preserve"> </v>
      </c>
      <c r="Y65" s="57" t="str">
        <f t="shared" si="11"/>
        <v xml:space="preserve"> </v>
      </c>
      <c r="Z65" s="57" t="str">
        <f t="shared" si="11"/>
        <v xml:space="preserve"> </v>
      </c>
      <c r="AA65" s="57" t="str">
        <f t="shared" si="11"/>
        <v xml:space="preserve"> </v>
      </c>
      <c r="AB65" s="57" t="str">
        <f t="shared" si="11"/>
        <v xml:space="preserve"> </v>
      </c>
      <c r="AC65" s="57" t="str">
        <f t="shared" si="11"/>
        <v xml:space="preserve"> </v>
      </c>
      <c r="AD65" s="57" t="str">
        <f t="shared" si="11"/>
        <v xml:space="preserve"> </v>
      </c>
      <c r="AE65" s="57" t="str">
        <f t="shared" si="11"/>
        <v xml:space="preserve"> </v>
      </c>
      <c r="AF65" s="57" t="str">
        <f t="shared" si="11"/>
        <v xml:space="preserve"> </v>
      </c>
      <c r="AG65" s="57" t="str">
        <f t="shared" si="11"/>
        <v xml:space="preserve"> </v>
      </c>
      <c r="AH65" s="57" t="str">
        <f t="shared" si="11"/>
        <v xml:space="preserve"> </v>
      </c>
      <c r="AI65" s="57" t="str">
        <f t="shared" si="11"/>
        <v xml:space="preserve"> </v>
      </c>
      <c r="AJ65" s="57" t="str">
        <f t="shared" si="11"/>
        <v xml:space="preserve"> </v>
      </c>
      <c r="AK65" s="57" t="str">
        <f t="shared" si="11"/>
        <v xml:space="preserve"> </v>
      </c>
      <c r="AL65" s="57" t="str">
        <f t="shared" si="11"/>
        <v xml:space="preserve"> </v>
      </c>
      <c r="AM65" s="57" t="str">
        <f t="shared" si="11"/>
        <v xml:space="preserve"> </v>
      </c>
      <c r="AN65" s="57" t="str">
        <f t="shared" si="11"/>
        <v xml:space="preserve"> </v>
      </c>
      <c r="AO65" s="57" t="str">
        <f t="shared" si="11"/>
        <v xml:space="preserve"> </v>
      </c>
      <c r="AP65" s="57" t="str">
        <f t="shared" si="11"/>
        <v xml:space="preserve"> </v>
      </c>
      <c r="AQ65" s="57" t="str">
        <f t="shared" si="11"/>
        <v xml:space="preserve"> </v>
      </c>
      <c r="AR65" s="57" t="str">
        <f t="shared" si="11"/>
        <v xml:space="preserve"> </v>
      </c>
      <c r="AS65" s="57" t="str">
        <f t="shared" si="11"/>
        <v xml:space="preserve"> </v>
      </c>
      <c r="AT65" s="333"/>
      <c r="AU65" s="333"/>
    </row>
    <row r="66" spans="1:47" ht="9.75" customHeight="1">
      <c r="A66" s="294"/>
      <c r="B66" s="295"/>
      <c r="C66" s="295"/>
      <c r="D66" s="295"/>
      <c r="E66" s="296"/>
      <c r="F66" s="58" t="str">
        <f>IF(F65&lt;&gt;" ","%"," ")</f>
        <v xml:space="preserve"> </v>
      </c>
      <c r="G66" s="58" t="str">
        <f t="shared" ref="G66:AS66" si="12">IF(G65&lt;&gt;" ","%"," ")</f>
        <v xml:space="preserve"> </v>
      </c>
      <c r="H66" s="58" t="str">
        <f t="shared" si="12"/>
        <v xml:space="preserve"> </v>
      </c>
      <c r="I66" s="58" t="str">
        <f t="shared" si="12"/>
        <v xml:space="preserve"> </v>
      </c>
      <c r="J66" s="58" t="str">
        <f t="shared" si="12"/>
        <v xml:space="preserve"> </v>
      </c>
      <c r="K66" s="58" t="str">
        <f t="shared" si="12"/>
        <v xml:space="preserve"> </v>
      </c>
      <c r="L66" s="58" t="str">
        <f t="shared" si="12"/>
        <v xml:space="preserve"> </v>
      </c>
      <c r="M66" s="58" t="str">
        <f t="shared" si="12"/>
        <v xml:space="preserve"> </v>
      </c>
      <c r="N66" s="58" t="str">
        <f t="shared" si="12"/>
        <v xml:space="preserve"> </v>
      </c>
      <c r="O66" s="58" t="str">
        <f t="shared" si="12"/>
        <v xml:space="preserve"> </v>
      </c>
      <c r="P66" s="58" t="str">
        <f t="shared" si="12"/>
        <v xml:space="preserve"> </v>
      </c>
      <c r="Q66" s="58" t="str">
        <f t="shared" si="12"/>
        <v xml:space="preserve"> </v>
      </c>
      <c r="R66" s="58" t="str">
        <f t="shared" si="12"/>
        <v xml:space="preserve"> </v>
      </c>
      <c r="S66" s="58" t="str">
        <f t="shared" si="12"/>
        <v xml:space="preserve"> </v>
      </c>
      <c r="T66" s="58" t="str">
        <f t="shared" si="12"/>
        <v xml:space="preserve"> </v>
      </c>
      <c r="U66" s="58" t="str">
        <f t="shared" si="12"/>
        <v xml:space="preserve"> </v>
      </c>
      <c r="V66" s="58" t="str">
        <f t="shared" si="12"/>
        <v xml:space="preserve"> </v>
      </c>
      <c r="W66" s="58" t="str">
        <f t="shared" si="12"/>
        <v xml:space="preserve"> </v>
      </c>
      <c r="X66" s="58" t="str">
        <f t="shared" si="12"/>
        <v xml:space="preserve"> </v>
      </c>
      <c r="Y66" s="58" t="str">
        <f t="shared" si="12"/>
        <v xml:space="preserve"> </v>
      </c>
      <c r="Z66" s="58" t="str">
        <f t="shared" si="12"/>
        <v xml:space="preserve"> </v>
      </c>
      <c r="AA66" s="58" t="str">
        <f t="shared" si="12"/>
        <v xml:space="preserve"> </v>
      </c>
      <c r="AB66" s="58" t="str">
        <f t="shared" si="12"/>
        <v xml:space="preserve"> </v>
      </c>
      <c r="AC66" s="58" t="str">
        <f t="shared" si="12"/>
        <v xml:space="preserve"> </v>
      </c>
      <c r="AD66" s="58" t="str">
        <f t="shared" si="12"/>
        <v xml:space="preserve"> </v>
      </c>
      <c r="AE66" s="58" t="str">
        <f t="shared" si="12"/>
        <v xml:space="preserve"> </v>
      </c>
      <c r="AF66" s="58" t="str">
        <f t="shared" si="12"/>
        <v xml:space="preserve"> </v>
      </c>
      <c r="AG66" s="58" t="str">
        <f t="shared" si="12"/>
        <v xml:space="preserve"> </v>
      </c>
      <c r="AH66" s="58" t="str">
        <f t="shared" si="12"/>
        <v xml:space="preserve"> </v>
      </c>
      <c r="AI66" s="58" t="str">
        <f t="shared" si="12"/>
        <v xml:space="preserve"> </v>
      </c>
      <c r="AJ66" s="58" t="str">
        <f t="shared" si="12"/>
        <v xml:space="preserve"> </v>
      </c>
      <c r="AK66" s="58" t="str">
        <f t="shared" si="12"/>
        <v xml:space="preserve"> </v>
      </c>
      <c r="AL66" s="58" t="str">
        <f t="shared" si="12"/>
        <v xml:space="preserve"> </v>
      </c>
      <c r="AM66" s="58" t="str">
        <f t="shared" si="12"/>
        <v xml:space="preserve"> </v>
      </c>
      <c r="AN66" s="58" t="str">
        <f t="shared" si="12"/>
        <v xml:space="preserve"> </v>
      </c>
      <c r="AO66" s="58" t="str">
        <f t="shared" si="12"/>
        <v xml:space="preserve"> </v>
      </c>
      <c r="AP66" s="58" t="str">
        <f t="shared" si="12"/>
        <v xml:space="preserve"> </v>
      </c>
      <c r="AQ66" s="58" t="str">
        <f t="shared" si="12"/>
        <v xml:space="preserve"> </v>
      </c>
      <c r="AR66" s="58" t="str">
        <f t="shared" si="12"/>
        <v xml:space="preserve"> </v>
      </c>
      <c r="AS66" s="58" t="str">
        <f t="shared" si="12"/>
        <v xml:space="preserve"> </v>
      </c>
      <c r="AT66" s="334"/>
      <c r="AU66" s="334"/>
    </row>
    <row r="67" spans="1:47" ht="9.75" customHeight="1">
      <c r="A67" s="59"/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1"/>
      <c r="AU67" s="61"/>
    </row>
    <row r="68" spans="1:47" ht="9.75" customHeight="1">
      <c r="A68" s="59"/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1"/>
      <c r="AU68" s="61"/>
    </row>
    <row r="69" spans="1:47" ht="9.75" customHeight="1">
      <c r="A69" s="59"/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1"/>
      <c r="AU69" s="61"/>
    </row>
    <row r="70" spans="1:47" ht="9.75" customHeight="1">
      <c r="A70" s="59"/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1"/>
      <c r="AU70" s="61"/>
    </row>
    <row r="71" spans="1:47" ht="9.75" customHeight="1">
      <c r="A71" s="59"/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1"/>
      <c r="AU71" s="61"/>
    </row>
    <row r="72" spans="1:47" ht="9.75" customHeight="1">
      <c r="A72" s="59"/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1"/>
      <c r="AU72" s="61"/>
    </row>
    <row r="73" spans="1:47" ht="9.75" customHeight="1">
      <c r="A73" s="59"/>
      <c r="B73" s="59"/>
      <c r="C73" s="59"/>
      <c r="D73" s="59"/>
      <c r="E73" s="59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1"/>
      <c r="AU73" s="61"/>
    </row>
    <row r="74" spans="1:47" ht="9.75" customHeight="1">
      <c r="A74" s="59"/>
      <c r="B74" s="59"/>
      <c r="C74" s="59"/>
      <c r="D74" s="59"/>
      <c r="E74" s="59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1"/>
      <c r="AU74" s="61"/>
    </row>
    <row r="75" spans="1:47" ht="9.75" customHeight="1">
      <c r="A75" s="59"/>
      <c r="B75" s="59"/>
      <c r="C75" s="59"/>
      <c r="D75" s="59"/>
      <c r="E75" s="59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1"/>
      <c r="AU75" s="61"/>
    </row>
    <row r="76" spans="1:47" ht="9.75" customHeight="1">
      <c r="A76" s="59"/>
      <c r="B76" s="59"/>
      <c r="C76" s="59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1"/>
      <c r="AU76" s="61"/>
    </row>
    <row r="77" spans="1:47" ht="9.75" customHeight="1">
      <c r="A77" s="59"/>
      <c r="B77" s="59"/>
      <c r="C77" s="59"/>
      <c r="D77" s="59"/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1"/>
      <c r="AU77" s="61"/>
    </row>
    <row r="78" spans="1:47" ht="9.75" customHeight="1">
      <c r="A78" s="59"/>
      <c r="B78" s="59"/>
      <c r="C78" s="59"/>
      <c r="D78" s="59"/>
      <c r="E78" s="59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1"/>
      <c r="AU78" s="61"/>
    </row>
    <row r="79" spans="1:47" ht="9.75" customHeight="1">
      <c r="A79" s="59"/>
      <c r="B79" s="59"/>
      <c r="C79" s="59"/>
      <c r="D79" s="59"/>
      <c r="E79" s="59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1"/>
      <c r="AU79" s="61"/>
    </row>
    <row r="80" spans="1:47" ht="9.75" customHeight="1">
      <c r="A80" s="59"/>
      <c r="B80" s="59"/>
      <c r="C80" s="59"/>
      <c r="D80" s="59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1"/>
      <c r="AU80" s="61"/>
    </row>
    <row r="81" spans="1:47" ht="9.75" customHeight="1">
      <c r="A81" s="59"/>
      <c r="B81" s="59"/>
      <c r="C81" s="59"/>
      <c r="D81" s="59"/>
      <c r="E81" s="59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1"/>
      <c r="AU81" s="61"/>
    </row>
    <row r="82" spans="1:47" ht="9.75" customHeight="1">
      <c r="A82" s="59"/>
      <c r="B82" s="59"/>
      <c r="C82" s="59"/>
      <c r="D82" s="59"/>
      <c r="E82" s="59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1"/>
      <c r="AU82" s="61"/>
    </row>
    <row r="83" spans="1:47" ht="9.75" customHeight="1">
      <c r="A83" s="59"/>
      <c r="B83" s="59"/>
      <c r="C83" s="59"/>
      <c r="D83" s="59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1"/>
      <c r="AU83" s="61"/>
    </row>
    <row r="84" spans="1:47" ht="9.75" customHeight="1">
      <c r="A84" s="62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4"/>
      <c r="AU84" s="64"/>
    </row>
    <row r="85" spans="1:47" ht="6.75" customHeight="1">
      <c r="A85" s="62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4"/>
      <c r="AU85" s="64"/>
    </row>
    <row r="86" spans="1:47" ht="12.75" customHeight="1">
      <c r="A86" s="62"/>
      <c r="B86" s="62"/>
      <c r="C86" s="62"/>
      <c r="D86" s="62"/>
      <c r="E86" s="62"/>
      <c r="F86" s="63"/>
      <c r="G86" s="63"/>
      <c r="H86" s="63"/>
      <c r="I86" s="63"/>
      <c r="J86" s="63"/>
      <c r="K86" s="63"/>
      <c r="L86" s="285" t="s">
        <v>61</v>
      </c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 t="s">
        <v>60</v>
      </c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</row>
    <row r="87" spans="1:47" ht="12" customHeight="1">
      <c r="A87" s="288" t="s">
        <v>67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90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6"/>
      <c r="AU87" s="64"/>
    </row>
    <row r="88" spans="1:47" ht="14.1" customHeight="1">
      <c r="A88" s="299" t="s">
        <v>90</v>
      </c>
      <c r="B88" s="299"/>
      <c r="C88" s="299"/>
      <c r="D88" s="130" t="s">
        <v>94</v>
      </c>
      <c r="E88" s="153">
        <f>(COUNTIF(AU2:AU51,"&lt;101")-(COUNTIF(AU2:AU51,"&lt;85")))</f>
        <v>0</v>
      </c>
      <c r="F88" s="307" t="str">
        <f t="shared" ref="F88:F93" si="13">IF(E88&lt;&gt;" ","KİŞİ"," ")</f>
        <v>KİŞİ</v>
      </c>
      <c r="G88" s="307"/>
      <c r="H88" s="67" t="str">
        <f>IF(E88=" "," ","%")</f>
        <v>%</v>
      </c>
      <c r="I88" s="297" t="e">
        <f>IF(E88=" "," ",100*E88/E93)</f>
        <v>#VALUE!</v>
      </c>
      <c r="J88" s="297"/>
      <c r="K88" s="298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6"/>
      <c r="AU88" s="64"/>
    </row>
    <row r="89" spans="1:47" ht="14.1" customHeight="1">
      <c r="A89" s="299" t="s">
        <v>89</v>
      </c>
      <c r="B89" s="299"/>
      <c r="C89" s="299"/>
      <c r="D89" s="130" t="s">
        <v>95</v>
      </c>
      <c r="E89" s="153">
        <f>(COUNTIF(AU4:AU53,"&lt;85")-(COUNTIF(AU4:AU53,"&lt;70")))</f>
        <v>0</v>
      </c>
      <c r="F89" s="307" t="str">
        <f t="shared" si="13"/>
        <v>KİŞİ</v>
      </c>
      <c r="G89" s="307"/>
      <c r="H89" s="67" t="str">
        <f>IF(E88=" "," ","%")</f>
        <v>%</v>
      </c>
      <c r="I89" s="297" t="e">
        <f>IF(E89=" "," ",100*E89/E93)</f>
        <v>#VALUE!</v>
      </c>
      <c r="J89" s="297"/>
      <c r="K89" s="298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285"/>
      <c r="AG89" s="285"/>
      <c r="AH89" s="285"/>
      <c r="AI89" s="285"/>
      <c r="AJ89" s="285"/>
      <c r="AK89" s="285"/>
      <c r="AL89" s="285"/>
      <c r="AM89" s="285"/>
      <c r="AN89" s="285"/>
      <c r="AO89" s="65"/>
      <c r="AP89" s="65"/>
      <c r="AQ89" s="65"/>
      <c r="AR89" s="65"/>
      <c r="AS89" s="65"/>
      <c r="AT89" s="66"/>
      <c r="AU89" s="64"/>
    </row>
    <row r="90" spans="1:47" ht="14.1" customHeight="1">
      <c r="A90" s="299" t="s">
        <v>91</v>
      </c>
      <c r="B90" s="299"/>
      <c r="C90" s="299"/>
      <c r="D90" s="130" t="s">
        <v>96</v>
      </c>
      <c r="E90" s="153">
        <f>(COUNTIF(AU6:AU55,"&lt;70")-(COUNTIF(AU6:AU55,"&lt;60")))</f>
        <v>0</v>
      </c>
      <c r="F90" s="307" t="str">
        <f t="shared" si="13"/>
        <v>KİŞİ</v>
      </c>
      <c r="G90" s="307"/>
      <c r="H90" s="67" t="str">
        <f>IF(E88=" "," ","%")</f>
        <v>%</v>
      </c>
      <c r="I90" s="297" t="e">
        <f>IF(E90=" "," ",100*E90/E93)</f>
        <v>#VALUE!</v>
      </c>
      <c r="J90" s="297"/>
      <c r="K90" s="298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4"/>
      <c r="AU90" s="64"/>
    </row>
    <row r="91" spans="1:47" ht="14.1" customHeight="1">
      <c r="A91" s="299" t="s">
        <v>101</v>
      </c>
      <c r="B91" s="299"/>
      <c r="C91" s="299"/>
      <c r="D91" s="130" t="s">
        <v>97</v>
      </c>
      <c r="E91" s="153">
        <f>(COUNTIF(AU6:AU55,"&lt;60")-(COUNTIF(AU6:AU55,"&lt;50")))</f>
        <v>0</v>
      </c>
      <c r="F91" s="307" t="str">
        <f t="shared" si="13"/>
        <v>KİŞİ</v>
      </c>
      <c r="G91" s="307"/>
      <c r="H91" s="67" t="str">
        <f>IF(E88=" "," ","%")</f>
        <v>%</v>
      </c>
      <c r="I91" s="297" t="e">
        <f>IF(E91=" "," ",100*E91/E93)</f>
        <v>#VALUE!</v>
      </c>
      <c r="J91" s="297"/>
      <c r="K91" s="298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4"/>
      <c r="AU91" s="64"/>
    </row>
    <row r="92" spans="1:47" ht="14.1" customHeight="1">
      <c r="A92" s="299" t="s">
        <v>93</v>
      </c>
      <c r="B92" s="299"/>
      <c r="C92" s="299"/>
      <c r="D92" s="130" t="s">
        <v>98</v>
      </c>
      <c r="E92" s="153">
        <f>(COUNTIF(AU6:AU55,"&lt;50"))</f>
        <v>0</v>
      </c>
      <c r="F92" s="307" t="str">
        <f t="shared" si="13"/>
        <v>KİŞİ</v>
      </c>
      <c r="G92" s="307"/>
      <c r="H92" s="67" t="str">
        <f>IF(E88=" "," ","%")</f>
        <v>%</v>
      </c>
      <c r="I92" s="297" t="e">
        <f>IF(E92=" "," ",100*E92/E93)</f>
        <v>#VALUE!</v>
      </c>
      <c r="J92" s="297"/>
      <c r="K92" s="298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4"/>
      <c r="AU92" s="64"/>
    </row>
    <row r="93" spans="1:47" ht="14.1" customHeight="1">
      <c r="A93" s="316" t="s">
        <v>37</v>
      </c>
      <c r="B93" s="316"/>
      <c r="C93" s="316"/>
      <c r="D93" s="316"/>
      <c r="E93" s="69" t="str">
        <f>IF(SUM(E88:E92)=0," ",SUM(E88:E92))</f>
        <v xml:space="preserve"> </v>
      </c>
      <c r="F93" s="286" t="str">
        <f t="shared" si="13"/>
        <v xml:space="preserve"> </v>
      </c>
      <c r="G93" s="287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4"/>
      <c r="AU93" s="64"/>
    </row>
    <row r="94" spans="1:47" ht="12" customHeight="1">
      <c r="A94" s="62"/>
      <c r="B94" s="62"/>
      <c r="C94" s="62"/>
      <c r="D94" s="62"/>
      <c r="E94" s="6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4"/>
      <c r="AU94" s="64"/>
    </row>
    <row r="95" spans="1:47" ht="14.25" customHeight="1">
      <c r="A95" s="62"/>
      <c r="B95" s="62"/>
      <c r="C95" s="62"/>
      <c r="D95" s="62"/>
      <c r="E95" s="6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4"/>
      <c r="AU95" s="64"/>
    </row>
    <row r="96" spans="1:47">
      <c r="A96" s="308" t="s">
        <v>38</v>
      </c>
      <c r="B96" s="308"/>
      <c r="C96" s="308"/>
      <c r="D96" s="70" t="str">
        <f>IF(COUNTIF(AT6:AT55," ")=ROWS(AT6:AT55)," ",LARGE(AT6:AT55,1))</f>
        <v xml:space="preserve"> </v>
      </c>
      <c r="E96" s="311"/>
      <c r="F96" s="312"/>
      <c r="G96" s="312"/>
      <c r="H96" s="312"/>
      <c r="I96" s="312"/>
      <c r="J96" s="312"/>
      <c r="K96" s="312"/>
      <c r="L96" s="51"/>
      <c r="M96" s="285" t="s">
        <v>59</v>
      </c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63"/>
      <c r="AP96" s="65"/>
    </row>
    <row r="97" spans="1:47" ht="12" customHeight="1">
      <c r="A97" s="308" t="s">
        <v>39</v>
      </c>
      <c r="B97" s="308"/>
      <c r="C97" s="308"/>
      <c r="D97" s="70" t="str">
        <f>IF(COUNTIF(AT6:AT27," ")=ROWS(AT6:AT27)," ",SMALL(AT6:AT27,1))</f>
        <v xml:space="preserve"> </v>
      </c>
      <c r="E97" s="311"/>
      <c r="F97" s="312"/>
      <c r="G97" s="312"/>
      <c r="H97" s="312"/>
      <c r="I97" s="312"/>
      <c r="J97" s="312"/>
      <c r="K97" s="312"/>
      <c r="L97" s="51"/>
      <c r="M97" s="5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P97" s="1"/>
    </row>
    <row r="98" spans="1:47" ht="15" customHeight="1">
      <c r="A98" s="308" t="s">
        <v>40</v>
      </c>
      <c r="B98" s="308"/>
      <c r="C98" s="308"/>
      <c r="D98" s="72" t="str">
        <f>AT58</f>
        <v xml:space="preserve"> </v>
      </c>
      <c r="E98" s="313"/>
      <c r="F98" s="314"/>
      <c r="G98" s="314"/>
      <c r="H98" s="314"/>
      <c r="I98" s="314"/>
      <c r="J98" s="314"/>
      <c r="K98" s="314"/>
      <c r="L98" s="73"/>
      <c r="M98" s="73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327" t="s">
        <v>44</v>
      </c>
      <c r="AH98" s="328"/>
      <c r="AI98" s="328"/>
      <c r="AJ98" s="328"/>
      <c r="AK98" s="328"/>
      <c r="AL98" s="328"/>
      <c r="AM98" s="328"/>
      <c r="AN98" s="328"/>
      <c r="AO98" s="329"/>
      <c r="AP98" s="12"/>
      <c r="AQ98" s="327" t="s">
        <v>46</v>
      </c>
      <c r="AR98" s="328"/>
      <c r="AS98" s="328"/>
      <c r="AT98" s="328"/>
      <c r="AU98" s="329"/>
    </row>
    <row r="99" spans="1:47" ht="15" customHeight="1">
      <c r="A99" s="74"/>
      <c r="B99" s="74"/>
      <c r="C99" s="74"/>
      <c r="D99" s="75"/>
      <c r="E99" s="73"/>
      <c r="F99" s="75"/>
      <c r="G99" s="75"/>
      <c r="H99" s="75"/>
      <c r="I99" s="75"/>
      <c r="J99" s="75"/>
      <c r="K99" s="75"/>
      <c r="L99" s="75"/>
      <c r="M99" s="75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330">
        <f ca="1">TODAY()</f>
        <v>43398</v>
      </c>
      <c r="AH99" s="331"/>
      <c r="AI99" s="331"/>
      <c r="AJ99" s="331"/>
      <c r="AK99" s="331"/>
      <c r="AL99" s="331"/>
      <c r="AM99" s="331"/>
      <c r="AN99" s="331"/>
      <c r="AO99" s="332"/>
      <c r="AP99" s="11"/>
      <c r="AQ99" s="330">
        <f ca="1">TODAY()</f>
        <v>43398</v>
      </c>
      <c r="AR99" s="331"/>
      <c r="AS99" s="331"/>
      <c r="AT99" s="331"/>
      <c r="AU99" s="332"/>
    </row>
    <row r="100" spans="1:47" ht="12" customHeight="1">
      <c r="A100" s="309" t="s">
        <v>41</v>
      </c>
      <c r="B100" s="310"/>
      <c r="C100" s="310"/>
      <c r="D100" s="310"/>
      <c r="E100" s="76" t="str">
        <f>IF(COUNTIF(AT6:AT55," ")=ROWS(AT6:AT55)," ",SUM(E88:E91))</f>
        <v xml:space="preserve"> </v>
      </c>
      <c r="F100" s="286" t="str">
        <f>IF(E100&lt;&gt;" ","KİŞİ"," ")</f>
        <v xml:space="preserve"> </v>
      </c>
      <c r="G100" s="315"/>
      <c r="H100" s="76" t="str">
        <f>IF(I100=" "," ","%")</f>
        <v xml:space="preserve"> </v>
      </c>
      <c r="I100" s="305" t="str">
        <f>IF(E100=" "," ",100*E100/E93)</f>
        <v xml:space="preserve"> </v>
      </c>
      <c r="J100" s="306"/>
      <c r="K100" s="306"/>
      <c r="L100" s="77"/>
      <c r="M100" s="77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281">
        <f>'K. Bilgiler'!H18</f>
        <v>0</v>
      </c>
      <c r="AH100" s="282"/>
      <c r="AI100" s="282"/>
      <c r="AJ100" s="282"/>
      <c r="AK100" s="282"/>
      <c r="AL100" s="282"/>
      <c r="AM100" s="282"/>
      <c r="AN100" s="282"/>
      <c r="AO100" s="283"/>
      <c r="AP100" s="14"/>
      <c r="AQ100" s="273" t="str">
        <f>'K. Bilgiler'!H22</f>
        <v>NAZMİ DOĞAN</v>
      </c>
      <c r="AR100" s="274"/>
      <c r="AS100" s="274"/>
      <c r="AT100" s="274"/>
      <c r="AU100" s="275"/>
    </row>
    <row r="101" spans="1:47" ht="12" customHeight="1">
      <c r="A101" s="309" t="s">
        <v>42</v>
      </c>
      <c r="B101" s="310"/>
      <c r="C101" s="310"/>
      <c r="D101" s="310"/>
      <c r="E101" s="76" t="str">
        <f>IF(COUNTIF(AT6:AT55," ")=ROWS(AT6:AT55)," ",SUM(E92:E92))</f>
        <v xml:space="preserve"> </v>
      </c>
      <c r="F101" s="286" t="str">
        <f>IF(E101&lt;&gt;" ","KİŞİ"," ")</f>
        <v xml:space="preserve"> </v>
      </c>
      <c r="G101" s="315"/>
      <c r="H101" s="76" t="str">
        <f>IF(I101=" "," ","%")</f>
        <v xml:space="preserve"> </v>
      </c>
      <c r="I101" s="305" t="str">
        <f>IF(E101=" "," ",100*E101/E93)</f>
        <v xml:space="preserve"> </v>
      </c>
      <c r="J101" s="306"/>
      <c r="K101" s="306"/>
      <c r="L101" s="77"/>
      <c r="M101" s="77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267">
        <f>'K. Bilgiler'!H20</f>
        <v>0</v>
      </c>
      <c r="AH101" s="268"/>
      <c r="AI101" s="268"/>
      <c r="AJ101" s="268"/>
      <c r="AK101" s="268"/>
      <c r="AL101" s="268"/>
      <c r="AM101" s="268"/>
      <c r="AN101" s="268"/>
      <c r="AO101" s="269"/>
      <c r="AP101" s="13"/>
      <c r="AQ101" s="273" t="s">
        <v>47</v>
      </c>
      <c r="AR101" s="274"/>
      <c r="AS101" s="274"/>
      <c r="AT101" s="274"/>
      <c r="AU101" s="275"/>
    </row>
    <row r="102" spans="1:47">
      <c r="AG102" s="270"/>
      <c r="AH102" s="271"/>
      <c r="AI102" s="271"/>
      <c r="AJ102" s="271"/>
      <c r="AK102" s="271"/>
      <c r="AL102" s="271"/>
      <c r="AM102" s="271"/>
      <c r="AN102" s="271"/>
      <c r="AO102" s="272"/>
      <c r="AP102" s="79"/>
      <c r="AQ102" s="276"/>
      <c r="AR102" s="277"/>
      <c r="AS102" s="277"/>
      <c r="AT102" s="277"/>
      <c r="AU102" s="278"/>
    </row>
    <row r="104" spans="1:47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</row>
  </sheetData>
  <sheetProtection selectLockedCells="1"/>
  <mergeCells count="115">
    <mergeCell ref="A58:E58"/>
    <mergeCell ref="A59:E59"/>
    <mergeCell ref="C46:E46"/>
    <mergeCell ref="C51:E51"/>
    <mergeCell ref="C52:E52"/>
    <mergeCell ref="C53:E53"/>
    <mergeCell ref="C47:E47"/>
    <mergeCell ref="C48:E48"/>
    <mergeCell ref="C49:E49"/>
    <mergeCell ref="C50:E50"/>
    <mergeCell ref="C54:E54"/>
    <mergeCell ref="C55:E55"/>
    <mergeCell ref="A56:E56"/>
    <mergeCell ref="A57:E57"/>
    <mergeCell ref="C11:E11"/>
    <mergeCell ref="C12:E12"/>
    <mergeCell ref="C13:E13"/>
    <mergeCell ref="C26:E26"/>
    <mergeCell ref="C27:E27"/>
    <mergeCell ref="C6:E6"/>
    <mergeCell ref="C7:E7"/>
    <mergeCell ref="C8:E8"/>
    <mergeCell ref="C9:E9"/>
    <mergeCell ref="C19:E19"/>
    <mergeCell ref="C20:E20"/>
    <mergeCell ref="C25:E25"/>
    <mergeCell ref="C14:E14"/>
    <mergeCell ref="C15:E15"/>
    <mergeCell ref="C16:E16"/>
    <mergeCell ref="C17:E17"/>
    <mergeCell ref="C18:E18"/>
    <mergeCell ref="AQ1:AU2"/>
    <mergeCell ref="A2:AP2"/>
    <mergeCell ref="A4:E4"/>
    <mergeCell ref="AU4:AU5"/>
    <mergeCell ref="C5:E5"/>
    <mergeCell ref="A1:AP1"/>
    <mergeCell ref="A3:E3"/>
    <mergeCell ref="AT3:AU3"/>
    <mergeCell ref="A60:E61"/>
    <mergeCell ref="AT60:AT61"/>
    <mergeCell ref="AU60:AU61"/>
    <mergeCell ref="C31:E31"/>
    <mergeCell ref="C32:E32"/>
    <mergeCell ref="C28:E28"/>
    <mergeCell ref="C21:E21"/>
    <mergeCell ref="C22:E22"/>
    <mergeCell ref="C23:E23"/>
    <mergeCell ref="C24:E24"/>
    <mergeCell ref="C34:E34"/>
    <mergeCell ref="C35:E35"/>
    <mergeCell ref="C33:E33"/>
    <mergeCell ref="C29:E29"/>
    <mergeCell ref="C30:E30"/>
    <mergeCell ref="C10:E10"/>
    <mergeCell ref="A90:C90"/>
    <mergeCell ref="F90:G90"/>
    <mergeCell ref="I90:K90"/>
    <mergeCell ref="A62:E62"/>
    <mergeCell ref="AG86:AU86"/>
    <mergeCell ref="A87:K87"/>
    <mergeCell ref="A63:E64"/>
    <mergeCell ref="AT63:AT64"/>
    <mergeCell ref="AU63:AU64"/>
    <mergeCell ref="A65:E66"/>
    <mergeCell ref="AT65:AT66"/>
    <mergeCell ref="AU65:AU66"/>
    <mergeCell ref="AQ102:AU102"/>
    <mergeCell ref="L86:AF86"/>
    <mergeCell ref="A93:D93"/>
    <mergeCell ref="F93:G93"/>
    <mergeCell ref="A96:C96"/>
    <mergeCell ref="E96:K96"/>
    <mergeCell ref="M96:AE96"/>
    <mergeCell ref="A97:C97"/>
    <mergeCell ref="E97:K97"/>
    <mergeCell ref="A98:C98"/>
    <mergeCell ref="E98:K98"/>
    <mergeCell ref="A91:C91"/>
    <mergeCell ref="F91:G91"/>
    <mergeCell ref="I91:K91"/>
    <mergeCell ref="A92:C92"/>
    <mergeCell ref="F92:G92"/>
    <mergeCell ref="I92:K92"/>
    <mergeCell ref="A88:C88"/>
    <mergeCell ref="F88:G88"/>
    <mergeCell ref="I88:K88"/>
    <mergeCell ref="A89:C89"/>
    <mergeCell ref="F89:G89"/>
    <mergeCell ref="I89:K89"/>
    <mergeCell ref="AF89:AN89"/>
    <mergeCell ref="A101:D101"/>
    <mergeCell ref="F101:G101"/>
    <mergeCell ref="I101:K101"/>
    <mergeCell ref="AG101:AO102"/>
    <mergeCell ref="AG99:AO99"/>
    <mergeCell ref="AQ99:AU99"/>
    <mergeCell ref="A100:D100"/>
    <mergeCell ref="C36:E36"/>
    <mergeCell ref="C37:E37"/>
    <mergeCell ref="C38:E38"/>
    <mergeCell ref="C39:E39"/>
    <mergeCell ref="C44:E44"/>
    <mergeCell ref="C45:E45"/>
    <mergeCell ref="C40:E40"/>
    <mergeCell ref="C41:E41"/>
    <mergeCell ref="C42:E42"/>
    <mergeCell ref="C43:E43"/>
    <mergeCell ref="AG98:AO98"/>
    <mergeCell ref="AQ98:AU98"/>
    <mergeCell ref="F100:G100"/>
    <mergeCell ref="I100:K100"/>
    <mergeCell ref="AG100:AO100"/>
    <mergeCell ref="AQ100:AU100"/>
    <mergeCell ref="AQ101:AU101"/>
  </mergeCells>
  <phoneticPr fontId="2" type="noConversion"/>
  <conditionalFormatting sqref="F65:AS65">
    <cfRule type="cellIs" dxfId="39" priority="1" stopIfTrue="1" operator="lessThan">
      <formula>50</formula>
    </cfRule>
  </conditionalFormatting>
  <dataValidations count="2">
    <dataValidation allowBlank="1" showInputMessage="1" showErrorMessage="1" prompt="Öğrencinin sorudan aldığı puan değerini giriniz." sqref="F6:AS55"/>
    <dataValidation allowBlank="1" showInputMessage="1" showErrorMessage="1" prompt="Sorunun konusunu giriniz." sqref="F3:AS3"/>
  </dataValidations>
  <pageMargins left="0.74" right="0.41" top="0.17" bottom="0.12" header="0.19" footer="0.18"/>
  <pageSetup paperSize="9" scale="63" orientation="portrait" r:id="rId1"/>
  <headerFooter alignWithMargins="0"/>
  <rowBreaks count="2" manualBreakCount="2">
    <brk id="56" max="46" man="1"/>
    <brk id="103" max="46" man="1"/>
  </rowBreaks>
  <ignoredErrors>
    <ignoredError sqref="F58:AS64 F88:K92 E93:G93 D96:D98 E100:K101 AG99 AQ1 AQ99" unlockedFormula="1"/>
    <ignoredError sqref="G65:AS66 F66" formula="1" unlockedFormula="1"/>
    <ignoredError sqref="F6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indexed="51"/>
  </sheetPr>
  <dimension ref="A1:W77"/>
  <sheetViews>
    <sheetView zoomScaleNormal="100" workbookViewId="0">
      <selection activeCell="U7" sqref="U7"/>
    </sheetView>
  </sheetViews>
  <sheetFormatPr defaultRowHeight="12.75"/>
  <cols>
    <col min="1" max="1" width="5" style="128" customWidth="1"/>
    <col min="2" max="2" width="6.28515625" style="128" customWidth="1"/>
    <col min="3" max="3" width="4.85546875" style="128" customWidth="1"/>
    <col min="4" max="4" width="6.5703125" style="128" customWidth="1"/>
    <col min="5" max="5" width="2.5703125" style="128" customWidth="1"/>
    <col min="6" max="6" width="3.42578125" style="128" customWidth="1"/>
    <col min="7" max="7" width="2.7109375" style="128" customWidth="1"/>
    <col min="8" max="8" width="5.5703125" style="128" customWidth="1"/>
    <col min="9" max="14" width="7.140625" style="128" customWidth="1"/>
    <col min="15" max="17" width="6.42578125" style="128" customWidth="1"/>
    <col min="18" max="18" width="7" style="128" customWidth="1"/>
    <col min="19" max="19" width="7.140625" style="128" customWidth="1"/>
    <col min="20" max="20" width="9.7109375" style="128" customWidth="1"/>
    <col min="21" max="21" width="10.85546875" style="128" bestFit="1" customWidth="1"/>
    <col min="22" max="16384" width="9.140625" style="128"/>
  </cols>
  <sheetData>
    <row r="1" spans="1:21" ht="18" customHeight="1">
      <c r="A1" s="340" t="str">
        <f>'K. Bilgiler'!H14&amp;" EĞİTİM ÖĞRETİM YILI"</f>
        <v>2018 - 2019 EĞİTİM ÖĞRETİM YILI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2"/>
    </row>
    <row r="2" spans="1:21" ht="17.25" customHeight="1">
      <c r="A2" s="343" t="str">
        <f>'K. Bilgiler'!H6</f>
        <v>M.AKİF ERSOY MESLEKİ VE TEKNİK ANADOLU LİSESİ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5"/>
    </row>
    <row r="3" spans="1:21" ht="17.25" customHeight="1">
      <c r="A3" s="343" t="str">
        <f>'K. Bilgiler'!H10&amp;" / "&amp;'K. Bilgiler'!H12&amp;" SINIFI "&amp;'K. Bilgiler'!H8&amp;" DERSİ"</f>
        <v xml:space="preserve"> /  SINIFI  DERSİ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5"/>
    </row>
    <row r="4" spans="1:21" ht="18.75" customHeight="1">
      <c r="A4" s="346" t="s">
        <v>62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8"/>
    </row>
    <row r="5" spans="1:21" ht="12.95" customHeight="1">
      <c r="A5" s="375" t="s">
        <v>51</v>
      </c>
      <c r="B5" s="375" t="s">
        <v>52</v>
      </c>
      <c r="C5" s="375" t="s">
        <v>1</v>
      </c>
      <c r="D5" s="375"/>
      <c r="E5" s="376"/>
      <c r="F5" s="376"/>
      <c r="G5" s="376"/>
      <c r="H5" s="376"/>
      <c r="I5" s="380" t="s">
        <v>17</v>
      </c>
      <c r="J5" s="380" t="s">
        <v>18</v>
      </c>
      <c r="K5" s="380" t="s">
        <v>19</v>
      </c>
      <c r="L5" s="385" t="s">
        <v>83</v>
      </c>
      <c r="M5" s="385" t="s">
        <v>84</v>
      </c>
      <c r="N5" s="385" t="s">
        <v>85</v>
      </c>
      <c r="O5" s="384" t="s">
        <v>103</v>
      </c>
      <c r="P5" s="384" t="s">
        <v>104</v>
      </c>
      <c r="Q5" s="384" t="s">
        <v>105</v>
      </c>
      <c r="R5" s="382" t="s">
        <v>102</v>
      </c>
      <c r="S5" s="378" t="s">
        <v>106</v>
      </c>
      <c r="T5" s="378" t="s">
        <v>26</v>
      </c>
      <c r="U5" s="355" t="s">
        <v>75</v>
      </c>
    </row>
    <row r="6" spans="1:21" ht="12.95" customHeight="1">
      <c r="A6" s="376"/>
      <c r="B6" s="376"/>
      <c r="C6" s="376"/>
      <c r="D6" s="376"/>
      <c r="E6" s="376"/>
      <c r="F6" s="376"/>
      <c r="G6" s="376"/>
      <c r="H6" s="376"/>
      <c r="I6" s="381"/>
      <c r="J6" s="381"/>
      <c r="K6" s="381"/>
      <c r="L6" s="385"/>
      <c r="M6" s="385"/>
      <c r="N6" s="385"/>
      <c r="O6" s="383"/>
      <c r="P6" s="383"/>
      <c r="Q6" s="383"/>
      <c r="R6" s="383"/>
      <c r="S6" s="378"/>
      <c r="T6" s="379"/>
      <c r="U6" s="355"/>
    </row>
    <row r="7" spans="1:21" ht="14.1" customHeight="1">
      <c r="A7" s="44" t="str">
        <f>'S. Listesi'!E4</f>
        <v xml:space="preserve"> </v>
      </c>
      <c r="B7" s="45" t="str">
        <f>IF('S. Listesi'!F4=0," ",'S. Listesi'!F4)</f>
        <v xml:space="preserve"> </v>
      </c>
      <c r="C7" s="352" t="str">
        <f>IF('S. Listesi'!G4=0,"  ",'S. Listesi'!G4)</f>
        <v xml:space="preserve">  </v>
      </c>
      <c r="D7" s="352"/>
      <c r="E7" s="352"/>
      <c r="F7" s="352"/>
      <c r="G7" s="352"/>
      <c r="H7" s="352"/>
      <c r="I7" s="46" t="str">
        <f>'1. Sınav'!AT6</f>
        <v xml:space="preserve"> </v>
      </c>
      <c r="J7" s="46" t="str">
        <f>'2. Sınav'!AT6</f>
        <v xml:space="preserve"> </v>
      </c>
      <c r="K7" s="46" t="str">
        <f>'3. Sınav'!AT6</f>
        <v xml:space="preserve"> </v>
      </c>
      <c r="L7" s="143"/>
      <c r="M7" s="143"/>
      <c r="N7" s="143"/>
      <c r="O7" s="143"/>
      <c r="P7" s="143"/>
      <c r="Q7" s="143"/>
      <c r="R7" s="144"/>
      <c r="S7" s="47" t="str">
        <f t="shared" ref="S7:S50" si="0">IF(SUM(I7:R7)=0," ",AVERAGE(I7:R7))</f>
        <v xml:space="preserve"> </v>
      </c>
      <c r="T7" s="48" t="str">
        <f>IF(S7=" "," ",IF(S7&gt;=85,"PEKİYİ",IF(S7&gt;=70,"İYİ",IF(S7&gt;=60,"ORTA",IF(S7&gt;=50,"GEÇER","GEÇMEZ")))))</f>
        <v xml:space="preserve"> </v>
      </c>
      <c r="U7" s="145" t="str">
        <f>IF(S7=" "," ",IF(S7&gt;=49.5,"BAŞARILI","BAŞARISIZ"))</f>
        <v xml:space="preserve"> </v>
      </c>
    </row>
    <row r="8" spans="1:21" ht="14.1" customHeight="1">
      <c r="A8" s="44" t="str">
        <f>'S. Listesi'!E5</f>
        <v xml:space="preserve"> </v>
      </c>
      <c r="B8" s="45" t="str">
        <f>IF('S. Listesi'!F5=0," ",'S. Listesi'!F5)</f>
        <v xml:space="preserve"> </v>
      </c>
      <c r="C8" s="352" t="str">
        <f>IF('S. Listesi'!G5=0,"  ",'S. Listesi'!G5)</f>
        <v xml:space="preserve">  </v>
      </c>
      <c r="D8" s="352"/>
      <c r="E8" s="352"/>
      <c r="F8" s="352"/>
      <c r="G8" s="352"/>
      <c r="H8" s="352"/>
      <c r="I8" s="46" t="str">
        <f>'1. Sınav'!AT7</f>
        <v xml:space="preserve"> </v>
      </c>
      <c r="J8" s="46" t="str">
        <f>'2. Sınav'!AT7</f>
        <v xml:space="preserve"> </v>
      </c>
      <c r="K8" s="46" t="str">
        <f>'3. Sınav'!AT7</f>
        <v xml:space="preserve"> </v>
      </c>
      <c r="L8" s="143"/>
      <c r="M8" s="143"/>
      <c r="N8" s="143"/>
      <c r="O8" s="143"/>
      <c r="P8" s="143"/>
      <c r="Q8" s="143"/>
      <c r="R8" s="144"/>
      <c r="S8" s="47" t="str">
        <f t="shared" si="0"/>
        <v xml:space="preserve"> </v>
      </c>
      <c r="T8" s="48" t="str">
        <f t="shared" ref="T8:T50" si="1">IF(S8=" "," ",IF(S8&gt;=85,"PEKİYİ",IF(S8&gt;=70,"İYİ",IF(S8&gt;=60,"ORTA",IF(S8&gt;=50,"GEÇER","GEÇMEZ")))))</f>
        <v xml:space="preserve"> </v>
      </c>
      <c r="U8" s="145" t="str">
        <f t="shared" ref="U8:U50" si="2">IF(S8=" "," ",IF(S8&gt;=49.5,"BAŞARILI","BAŞARISIZ"))</f>
        <v xml:space="preserve"> </v>
      </c>
    </row>
    <row r="9" spans="1:21" ht="14.1" customHeight="1">
      <c r="A9" s="44" t="str">
        <f>'S. Listesi'!E6</f>
        <v xml:space="preserve"> </v>
      </c>
      <c r="B9" s="45" t="str">
        <f>IF('S. Listesi'!F6=0," ",'S. Listesi'!F6)</f>
        <v xml:space="preserve"> </v>
      </c>
      <c r="C9" s="352" t="str">
        <f>IF('S. Listesi'!G6=0,"  ",'S. Listesi'!G6)</f>
        <v xml:space="preserve">  </v>
      </c>
      <c r="D9" s="352"/>
      <c r="E9" s="352"/>
      <c r="F9" s="352"/>
      <c r="G9" s="352"/>
      <c r="H9" s="352"/>
      <c r="I9" s="46" t="str">
        <f>'1. Sınav'!AT8</f>
        <v xml:space="preserve"> </v>
      </c>
      <c r="J9" s="46" t="str">
        <f>'2. Sınav'!AT8</f>
        <v xml:space="preserve"> </v>
      </c>
      <c r="K9" s="46" t="str">
        <f>'3. Sınav'!AT8</f>
        <v xml:space="preserve"> </v>
      </c>
      <c r="L9" s="143"/>
      <c r="M9" s="143"/>
      <c r="N9" s="143"/>
      <c r="O9" s="143"/>
      <c r="P9" s="143"/>
      <c r="Q9" s="143"/>
      <c r="R9" s="144"/>
      <c r="S9" s="47" t="str">
        <f t="shared" si="0"/>
        <v xml:space="preserve"> </v>
      </c>
      <c r="T9" s="48" t="str">
        <f t="shared" si="1"/>
        <v xml:space="preserve"> </v>
      </c>
      <c r="U9" s="145" t="str">
        <f t="shared" si="2"/>
        <v xml:space="preserve"> </v>
      </c>
    </row>
    <row r="10" spans="1:21" ht="14.1" customHeight="1">
      <c r="A10" s="44" t="str">
        <f>'S. Listesi'!E7</f>
        <v xml:space="preserve"> </v>
      </c>
      <c r="B10" s="45" t="str">
        <f>IF('S. Listesi'!F7=0," ",'S. Listesi'!F7)</f>
        <v xml:space="preserve"> </v>
      </c>
      <c r="C10" s="352" t="str">
        <f>IF('S. Listesi'!G7=0,"  ",'S. Listesi'!G7)</f>
        <v xml:space="preserve">  </v>
      </c>
      <c r="D10" s="352"/>
      <c r="E10" s="352"/>
      <c r="F10" s="352"/>
      <c r="G10" s="352"/>
      <c r="H10" s="352"/>
      <c r="I10" s="46" t="str">
        <f>'1. Sınav'!AT9</f>
        <v xml:space="preserve"> </v>
      </c>
      <c r="J10" s="46" t="str">
        <f>'2. Sınav'!AT9</f>
        <v xml:space="preserve"> </v>
      </c>
      <c r="K10" s="46" t="str">
        <f>'3. Sınav'!AT9</f>
        <v xml:space="preserve"> </v>
      </c>
      <c r="L10" s="143"/>
      <c r="M10" s="143"/>
      <c r="N10" s="143"/>
      <c r="O10" s="143"/>
      <c r="P10" s="143"/>
      <c r="Q10" s="143"/>
      <c r="R10" s="144"/>
      <c r="S10" s="47" t="str">
        <f t="shared" si="0"/>
        <v xml:space="preserve"> </v>
      </c>
      <c r="T10" s="48" t="str">
        <f t="shared" si="1"/>
        <v xml:space="preserve"> </v>
      </c>
      <c r="U10" s="145" t="str">
        <f t="shared" si="2"/>
        <v xml:space="preserve"> </v>
      </c>
    </row>
    <row r="11" spans="1:21" ht="14.1" customHeight="1">
      <c r="A11" s="44" t="str">
        <f>'S. Listesi'!E8</f>
        <v xml:space="preserve"> </v>
      </c>
      <c r="B11" s="45" t="str">
        <f>IF('S. Listesi'!F8=0," ",'S. Listesi'!F8)</f>
        <v xml:space="preserve"> </v>
      </c>
      <c r="C11" s="352" t="str">
        <f>IF('S. Listesi'!G8=0,"  ",'S. Listesi'!G8)</f>
        <v xml:space="preserve">  </v>
      </c>
      <c r="D11" s="352"/>
      <c r="E11" s="352"/>
      <c r="F11" s="352"/>
      <c r="G11" s="352"/>
      <c r="H11" s="352"/>
      <c r="I11" s="46" t="str">
        <f>'1. Sınav'!AT10</f>
        <v xml:space="preserve"> </v>
      </c>
      <c r="J11" s="46" t="str">
        <f>'2. Sınav'!AT10</f>
        <v xml:space="preserve"> </v>
      </c>
      <c r="K11" s="46" t="str">
        <f>'3. Sınav'!AT10</f>
        <v xml:space="preserve"> </v>
      </c>
      <c r="L11" s="143"/>
      <c r="M11" s="143"/>
      <c r="N11" s="143"/>
      <c r="O11" s="143"/>
      <c r="P11" s="143"/>
      <c r="Q11" s="143"/>
      <c r="R11" s="144"/>
      <c r="S11" s="47" t="str">
        <f t="shared" si="0"/>
        <v xml:space="preserve"> </v>
      </c>
      <c r="T11" s="48" t="str">
        <f t="shared" si="1"/>
        <v xml:space="preserve"> </v>
      </c>
      <c r="U11" s="145" t="str">
        <f t="shared" si="2"/>
        <v xml:space="preserve"> </v>
      </c>
    </row>
    <row r="12" spans="1:21" ht="14.1" customHeight="1">
      <c r="A12" s="44" t="str">
        <f>'S. Listesi'!E9</f>
        <v xml:space="preserve"> </v>
      </c>
      <c r="B12" s="45" t="str">
        <f>IF('S. Listesi'!F9=0," ",'S. Listesi'!F9)</f>
        <v xml:space="preserve"> </v>
      </c>
      <c r="C12" s="352" t="str">
        <f>IF('S. Listesi'!G9=0,"  ",'S. Listesi'!G9)</f>
        <v xml:space="preserve">  </v>
      </c>
      <c r="D12" s="352"/>
      <c r="E12" s="352"/>
      <c r="F12" s="352"/>
      <c r="G12" s="352"/>
      <c r="H12" s="352"/>
      <c r="I12" s="46" t="str">
        <f>'1. Sınav'!AT11</f>
        <v xml:space="preserve"> </v>
      </c>
      <c r="J12" s="46" t="str">
        <f>'2. Sınav'!AT11</f>
        <v xml:space="preserve"> </v>
      </c>
      <c r="K12" s="46" t="str">
        <f>'3. Sınav'!AT11</f>
        <v xml:space="preserve"> </v>
      </c>
      <c r="L12" s="143"/>
      <c r="M12" s="143"/>
      <c r="N12" s="143"/>
      <c r="O12" s="143"/>
      <c r="P12" s="143"/>
      <c r="Q12" s="143"/>
      <c r="R12" s="144"/>
      <c r="S12" s="47" t="str">
        <f t="shared" si="0"/>
        <v xml:space="preserve"> </v>
      </c>
      <c r="T12" s="48" t="str">
        <f t="shared" si="1"/>
        <v xml:space="preserve"> </v>
      </c>
      <c r="U12" s="145" t="str">
        <f t="shared" si="2"/>
        <v xml:space="preserve"> </v>
      </c>
    </row>
    <row r="13" spans="1:21" ht="14.1" customHeight="1">
      <c r="A13" s="44" t="str">
        <f>'S. Listesi'!E10</f>
        <v xml:space="preserve"> </v>
      </c>
      <c r="B13" s="45" t="str">
        <f>IF('S. Listesi'!F10=0," ",'S. Listesi'!F10)</f>
        <v xml:space="preserve"> </v>
      </c>
      <c r="C13" s="352" t="str">
        <f>IF('S. Listesi'!G10=0,"  ",'S. Listesi'!G10)</f>
        <v xml:space="preserve">  </v>
      </c>
      <c r="D13" s="352"/>
      <c r="E13" s="352"/>
      <c r="F13" s="352"/>
      <c r="G13" s="352"/>
      <c r="H13" s="352"/>
      <c r="I13" s="46" t="str">
        <f>'1. Sınav'!AT12</f>
        <v xml:space="preserve"> </v>
      </c>
      <c r="J13" s="46" t="str">
        <f>'2. Sınav'!AT12</f>
        <v xml:space="preserve"> </v>
      </c>
      <c r="K13" s="46" t="str">
        <f>'3. Sınav'!AT12</f>
        <v xml:space="preserve"> </v>
      </c>
      <c r="L13" s="143"/>
      <c r="M13" s="143"/>
      <c r="N13" s="143"/>
      <c r="O13" s="143"/>
      <c r="P13" s="143"/>
      <c r="Q13" s="143"/>
      <c r="R13" s="144"/>
      <c r="S13" s="47" t="str">
        <f t="shared" si="0"/>
        <v xml:space="preserve"> </v>
      </c>
      <c r="T13" s="48" t="str">
        <f t="shared" si="1"/>
        <v xml:space="preserve"> </v>
      </c>
      <c r="U13" s="145" t="str">
        <f t="shared" si="2"/>
        <v xml:space="preserve"> </v>
      </c>
    </row>
    <row r="14" spans="1:21" ht="14.1" customHeight="1">
      <c r="A14" s="44" t="str">
        <f>'S. Listesi'!E11</f>
        <v xml:space="preserve"> </v>
      </c>
      <c r="B14" s="45" t="str">
        <f>IF('S. Listesi'!F11=0," ",'S. Listesi'!F11)</f>
        <v xml:space="preserve"> </v>
      </c>
      <c r="C14" s="352" t="str">
        <f>IF('S. Listesi'!G11=0,"  ",'S. Listesi'!G11)</f>
        <v xml:space="preserve">  </v>
      </c>
      <c r="D14" s="352"/>
      <c r="E14" s="352"/>
      <c r="F14" s="352"/>
      <c r="G14" s="352"/>
      <c r="H14" s="352"/>
      <c r="I14" s="46" t="str">
        <f>'1. Sınav'!AT13</f>
        <v xml:space="preserve"> </v>
      </c>
      <c r="J14" s="46" t="str">
        <f>'2. Sınav'!AT13</f>
        <v xml:space="preserve"> </v>
      </c>
      <c r="K14" s="46" t="str">
        <f>'3. Sınav'!AT13</f>
        <v xml:space="preserve"> </v>
      </c>
      <c r="L14" s="143"/>
      <c r="M14" s="143"/>
      <c r="N14" s="143"/>
      <c r="O14" s="143"/>
      <c r="P14" s="143"/>
      <c r="Q14" s="143"/>
      <c r="R14" s="144"/>
      <c r="S14" s="47" t="str">
        <f t="shared" si="0"/>
        <v xml:space="preserve"> </v>
      </c>
      <c r="T14" s="48" t="str">
        <f t="shared" si="1"/>
        <v xml:space="preserve"> </v>
      </c>
      <c r="U14" s="145" t="str">
        <f t="shared" si="2"/>
        <v xml:space="preserve"> </v>
      </c>
    </row>
    <row r="15" spans="1:21" ht="14.1" customHeight="1">
      <c r="A15" s="44" t="str">
        <f>'S. Listesi'!E12</f>
        <v xml:space="preserve"> </v>
      </c>
      <c r="B15" s="45" t="str">
        <f>IF('S. Listesi'!F12=0," ",'S. Listesi'!F12)</f>
        <v xml:space="preserve"> </v>
      </c>
      <c r="C15" s="352" t="str">
        <f>IF('S. Listesi'!G12=0,"  ",'S. Listesi'!G12)</f>
        <v xml:space="preserve">  </v>
      </c>
      <c r="D15" s="352"/>
      <c r="E15" s="352"/>
      <c r="F15" s="352"/>
      <c r="G15" s="352"/>
      <c r="H15" s="352"/>
      <c r="I15" s="46" t="str">
        <f>'1. Sınav'!AT14</f>
        <v xml:space="preserve"> </v>
      </c>
      <c r="J15" s="46" t="str">
        <f>'2. Sınav'!AT14</f>
        <v xml:space="preserve"> </v>
      </c>
      <c r="K15" s="46" t="str">
        <f>'3. Sınav'!AT14</f>
        <v xml:space="preserve"> </v>
      </c>
      <c r="L15" s="143"/>
      <c r="M15" s="143"/>
      <c r="N15" s="143"/>
      <c r="O15" s="143"/>
      <c r="P15" s="143"/>
      <c r="Q15" s="143"/>
      <c r="R15" s="144"/>
      <c r="S15" s="47" t="str">
        <f t="shared" si="0"/>
        <v xml:space="preserve"> </v>
      </c>
      <c r="T15" s="48" t="str">
        <f t="shared" si="1"/>
        <v xml:space="preserve"> </v>
      </c>
      <c r="U15" s="145" t="str">
        <f t="shared" si="2"/>
        <v xml:space="preserve"> </v>
      </c>
    </row>
    <row r="16" spans="1:21" ht="14.1" customHeight="1">
      <c r="A16" s="44" t="str">
        <f>'S. Listesi'!E13</f>
        <v xml:space="preserve"> </v>
      </c>
      <c r="B16" s="45" t="str">
        <f>IF('S. Listesi'!F13=0," ",'S. Listesi'!F13)</f>
        <v xml:space="preserve"> </v>
      </c>
      <c r="C16" s="352" t="str">
        <f>IF('S. Listesi'!G13=0,"  ",'S. Listesi'!G13)</f>
        <v xml:space="preserve">  </v>
      </c>
      <c r="D16" s="352"/>
      <c r="E16" s="352"/>
      <c r="F16" s="352"/>
      <c r="G16" s="352"/>
      <c r="H16" s="352"/>
      <c r="I16" s="46" t="str">
        <f>'1. Sınav'!AT15</f>
        <v xml:space="preserve"> </v>
      </c>
      <c r="J16" s="46" t="str">
        <f>'2. Sınav'!AT15</f>
        <v xml:space="preserve"> </v>
      </c>
      <c r="K16" s="46" t="str">
        <f>'3. Sınav'!AT15</f>
        <v xml:space="preserve"> </v>
      </c>
      <c r="L16" s="143"/>
      <c r="M16" s="143"/>
      <c r="N16" s="143"/>
      <c r="O16" s="143"/>
      <c r="P16" s="143"/>
      <c r="Q16" s="143"/>
      <c r="R16" s="144"/>
      <c r="S16" s="47" t="str">
        <f t="shared" si="0"/>
        <v xml:space="preserve"> </v>
      </c>
      <c r="T16" s="48" t="str">
        <f t="shared" si="1"/>
        <v xml:space="preserve"> </v>
      </c>
      <c r="U16" s="145" t="str">
        <f t="shared" si="2"/>
        <v xml:space="preserve"> </v>
      </c>
    </row>
    <row r="17" spans="1:21" ht="14.1" customHeight="1">
      <c r="A17" s="44" t="str">
        <f>'S. Listesi'!E14</f>
        <v xml:space="preserve"> </v>
      </c>
      <c r="B17" s="45" t="str">
        <f>IF('S. Listesi'!F14=0," ",'S. Listesi'!F14)</f>
        <v xml:space="preserve"> </v>
      </c>
      <c r="C17" s="352" t="str">
        <f>IF('S. Listesi'!G14=0,"  ",'S. Listesi'!G14)</f>
        <v xml:space="preserve">  </v>
      </c>
      <c r="D17" s="352"/>
      <c r="E17" s="352"/>
      <c r="F17" s="352"/>
      <c r="G17" s="352"/>
      <c r="H17" s="352"/>
      <c r="I17" s="46" t="str">
        <f>'1. Sınav'!AT16</f>
        <v xml:space="preserve"> </v>
      </c>
      <c r="J17" s="46" t="str">
        <f>'2. Sınav'!AT16</f>
        <v xml:space="preserve"> </v>
      </c>
      <c r="K17" s="46" t="str">
        <f>'3. Sınav'!AT16</f>
        <v xml:space="preserve"> </v>
      </c>
      <c r="L17" s="143"/>
      <c r="M17" s="143"/>
      <c r="N17" s="143"/>
      <c r="O17" s="143"/>
      <c r="P17" s="143"/>
      <c r="Q17" s="143"/>
      <c r="R17" s="144"/>
      <c r="S17" s="47" t="str">
        <f t="shared" si="0"/>
        <v xml:space="preserve"> </v>
      </c>
      <c r="T17" s="48" t="str">
        <f t="shared" si="1"/>
        <v xml:space="preserve"> </v>
      </c>
      <c r="U17" s="145" t="str">
        <f t="shared" si="2"/>
        <v xml:space="preserve"> </v>
      </c>
    </row>
    <row r="18" spans="1:21" ht="14.1" customHeight="1">
      <c r="A18" s="44" t="str">
        <f>'S. Listesi'!E15</f>
        <v xml:space="preserve"> </v>
      </c>
      <c r="B18" s="45" t="str">
        <f>IF('S. Listesi'!F15=0," ",'S. Listesi'!F15)</f>
        <v xml:space="preserve"> </v>
      </c>
      <c r="C18" s="352" t="str">
        <f>IF('S. Listesi'!G15=0,"  ",'S. Listesi'!G15)</f>
        <v xml:space="preserve">  </v>
      </c>
      <c r="D18" s="352"/>
      <c r="E18" s="352"/>
      <c r="F18" s="352"/>
      <c r="G18" s="352"/>
      <c r="H18" s="352"/>
      <c r="I18" s="46" t="str">
        <f>'1. Sınav'!AT17</f>
        <v xml:space="preserve"> </v>
      </c>
      <c r="J18" s="46" t="str">
        <f>'2. Sınav'!AT17</f>
        <v xml:space="preserve"> </v>
      </c>
      <c r="K18" s="46" t="str">
        <f>'3. Sınav'!AT17</f>
        <v xml:space="preserve"> </v>
      </c>
      <c r="L18" s="143"/>
      <c r="M18" s="143"/>
      <c r="N18" s="143"/>
      <c r="O18" s="143"/>
      <c r="P18" s="143"/>
      <c r="Q18" s="143"/>
      <c r="R18" s="144"/>
      <c r="S18" s="47" t="str">
        <f t="shared" si="0"/>
        <v xml:space="preserve"> </v>
      </c>
      <c r="T18" s="48" t="str">
        <f t="shared" si="1"/>
        <v xml:space="preserve"> </v>
      </c>
      <c r="U18" s="145" t="str">
        <f t="shared" si="2"/>
        <v xml:space="preserve"> </v>
      </c>
    </row>
    <row r="19" spans="1:21" ht="14.1" customHeight="1">
      <c r="A19" s="44" t="str">
        <f>'S. Listesi'!E16</f>
        <v xml:space="preserve"> </v>
      </c>
      <c r="B19" s="45" t="str">
        <f>IF('S. Listesi'!F16=0," ",'S. Listesi'!F16)</f>
        <v xml:space="preserve"> </v>
      </c>
      <c r="C19" s="352" t="str">
        <f>IF('S. Listesi'!G16=0,"  ",'S. Listesi'!G16)</f>
        <v xml:space="preserve">  </v>
      </c>
      <c r="D19" s="352"/>
      <c r="E19" s="352"/>
      <c r="F19" s="352"/>
      <c r="G19" s="352"/>
      <c r="H19" s="352"/>
      <c r="I19" s="46" t="str">
        <f>'1. Sınav'!AT18</f>
        <v xml:space="preserve"> </v>
      </c>
      <c r="J19" s="46" t="str">
        <f>'2. Sınav'!AT18</f>
        <v xml:space="preserve"> </v>
      </c>
      <c r="K19" s="46" t="str">
        <f>'3. Sınav'!AT18</f>
        <v xml:space="preserve"> </v>
      </c>
      <c r="L19" s="143"/>
      <c r="M19" s="143"/>
      <c r="N19" s="143"/>
      <c r="O19" s="143"/>
      <c r="P19" s="143"/>
      <c r="Q19" s="143"/>
      <c r="R19" s="144"/>
      <c r="S19" s="47" t="str">
        <f t="shared" si="0"/>
        <v xml:space="preserve"> </v>
      </c>
      <c r="T19" s="48" t="str">
        <f t="shared" si="1"/>
        <v xml:space="preserve"> </v>
      </c>
      <c r="U19" s="145" t="str">
        <f t="shared" si="2"/>
        <v xml:space="preserve"> </v>
      </c>
    </row>
    <row r="20" spans="1:21" ht="14.1" customHeight="1">
      <c r="A20" s="44" t="str">
        <f>'S. Listesi'!E17</f>
        <v xml:space="preserve"> </v>
      </c>
      <c r="B20" s="45" t="str">
        <f>IF('S. Listesi'!F17=0," ",'S. Listesi'!F17)</f>
        <v xml:space="preserve"> </v>
      </c>
      <c r="C20" s="352" t="str">
        <f>IF('S. Listesi'!G17=0,"  ",'S. Listesi'!G17)</f>
        <v xml:space="preserve">  </v>
      </c>
      <c r="D20" s="352"/>
      <c r="E20" s="352"/>
      <c r="F20" s="352"/>
      <c r="G20" s="352"/>
      <c r="H20" s="352"/>
      <c r="I20" s="46" t="str">
        <f>'1. Sınav'!AT19</f>
        <v xml:space="preserve"> </v>
      </c>
      <c r="J20" s="46" t="str">
        <f>'2. Sınav'!AT19</f>
        <v xml:space="preserve"> </v>
      </c>
      <c r="K20" s="46" t="str">
        <f>'3. Sınav'!AT19</f>
        <v xml:space="preserve"> </v>
      </c>
      <c r="L20" s="143"/>
      <c r="M20" s="143"/>
      <c r="N20" s="143"/>
      <c r="O20" s="143"/>
      <c r="P20" s="143"/>
      <c r="Q20" s="143"/>
      <c r="R20" s="144"/>
      <c r="S20" s="47" t="str">
        <f t="shared" si="0"/>
        <v xml:space="preserve"> </v>
      </c>
      <c r="T20" s="48" t="str">
        <f t="shared" si="1"/>
        <v xml:space="preserve"> </v>
      </c>
      <c r="U20" s="145" t="str">
        <f t="shared" si="2"/>
        <v xml:space="preserve"> </v>
      </c>
    </row>
    <row r="21" spans="1:21" ht="14.1" customHeight="1">
      <c r="A21" s="44" t="str">
        <f>'S. Listesi'!E18</f>
        <v xml:space="preserve"> </v>
      </c>
      <c r="B21" s="45" t="str">
        <f>IF('S. Listesi'!F18=0," ",'S. Listesi'!F18)</f>
        <v xml:space="preserve"> </v>
      </c>
      <c r="C21" s="352" t="str">
        <f>IF('S. Listesi'!G18=0,"  ",'S. Listesi'!G18)</f>
        <v xml:space="preserve">  </v>
      </c>
      <c r="D21" s="352"/>
      <c r="E21" s="352"/>
      <c r="F21" s="352"/>
      <c r="G21" s="352"/>
      <c r="H21" s="352"/>
      <c r="I21" s="46" t="str">
        <f>'1. Sınav'!AT20</f>
        <v xml:space="preserve"> </v>
      </c>
      <c r="J21" s="46" t="str">
        <f>'2. Sınav'!AT20</f>
        <v xml:space="preserve"> </v>
      </c>
      <c r="K21" s="46" t="str">
        <f>'3. Sınav'!AT20</f>
        <v xml:space="preserve"> </v>
      </c>
      <c r="L21" s="143"/>
      <c r="M21" s="143"/>
      <c r="N21" s="143"/>
      <c r="O21" s="143"/>
      <c r="P21" s="143"/>
      <c r="Q21" s="143"/>
      <c r="R21" s="144"/>
      <c r="S21" s="47" t="str">
        <f t="shared" si="0"/>
        <v xml:space="preserve"> </v>
      </c>
      <c r="T21" s="48" t="str">
        <f t="shared" si="1"/>
        <v xml:space="preserve"> </v>
      </c>
      <c r="U21" s="145" t="str">
        <f t="shared" si="2"/>
        <v xml:space="preserve"> </v>
      </c>
    </row>
    <row r="22" spans="1:21" ht="14.1" customHeight="1">
      <c r="A22" s="44" t="str">
        <f>'S. Listesi'!E19</f>
        <v xml:space="preserve"> </v>
      </c>
      <c r="B22" s="45" t="str">
        <f>IF('S. Listesi'!F19=0," ",'S. Listesi'!F19)</f>
        <v xml:space="preserve"> </v>
      </c>
      <c r="C22" s="352" t="str">
        <f>IF('S. Listesi'!G19=0,"  ",'S. Listesi'!G19)</f>
        <v xml:space="preserve">  </v>
      </c>
      <c r="D22" s="352"/>
      <c r="E22" s="352"/>
      <c r="F22" s="352"/>
      <c r="G22" s="352"/>
      <c r="H22" s="352"/>
      <c r="I22" s="46" t="str">
        <f>'1. Sınav'!AT21</f>
        <v xml:space="preserve"> </v>
      </c>
      <c r="J22" s="46" t="str">
        <f>'2. Sınav'!AT21</f>
        <v xml:space="preserve"> </v>
      </c>
      <c r="K22" s="46" t="str">
        <f>'3. Sınav'!AT21</f>
        <v xml:space="preserve"> </v>
      </c>
      <c r="L22" s="143"/>
      <c r="M22" s="143"/>
      <c r="N22" s="143"/>
      <c r="O22" s="143"/>
      <c r="P22" s="143"/>
      <c r="Q22" s="143"/>
      <c r="R22" s="144"/>
      <c r="S22" s="47" t="str">
        <f t="shared" si="0"/>
        <v xml:space="preserve"> </v>
      </c>
      <c r="T22" s="48" t="str">
        <f t="shared" si="1"/>
        <v xml:space="preserve"> </v>
      </c>
      <c r="U22" s="145" t="str">
        <f t="shared" si="2"/>
        <v xml:space="preserve"> </v>
      </c>
    </row>
    <row r="23" spans="1:21" ht="14.1" customHeight="1">
      <c r="A23" s="44" t="str">
        <f>'S. Listesi'!E20</f>
        <v xml:space="preserve"> </v>
      </c>
      <c r="B23" s="45" t="str">
        <f>IF('S. Listesi'!F20=0," ",'S. Listesi'!F20)</f>
        <v xml:space="preserve"> </v>
      </c>
      <c r="C23" s="352" t="str">
        <f>IF('S. Listesi'!G20=0,"  ",'S. Listesi'!G20)</f>
        <v xml:space="preserve">  </v>
      </c>
      <c r="D23" s="352"/>
      <c r="E23" s="352"/>
      <c r="F23" s="352"/>
      <c r="G23" s="352"/>
      <c r="H23" s="352"/>
      <c r="I23" s="46" t="str">
        <f>'1. Sınav'!AT22</f>
        <v xml:space="preserve"> </v>
      </c>
      <c r="J23" s="46" t="str">
        <f>'2. Sınav'!AT22</f>
        <v xml:space="preserve"> </v>
      </c>
      <c r="K23" s="46" t="str">
        <f>'3. Sınav'!AT22</f>
        <v xml:space="preserve"> </v>
      </c>
      <c r="L23" s="143"/>
      <c r="M23" s="143"/>
      <c r="N23" s="143"/>
      <c r="O23" s="143"/>
      <c r="P23" s="143"/>
      <c r="Q23" s="143"/>
      <c r="R23" s="144"/>
      <c r="S23" s="47" t="str">
        <f t="shared" si="0"/>
        <v xml:space="preserve"> </v>
      </c>
      <c r="T23" s="48" t="str">
        <f t="shared" si="1"/>
        <v xml:space="preserve"> </v>
      </c>
      <c r="U23" s="145" t="str">
        <f t="shared" si="2"/>
        <v xml:space="preserve"> </v>
      </c>
    </row>
    <row r="24" spans="1:21" ht="14.1" customHeight="1">
      <c r="A24" s="44" t="str">
        <f>'S. Listesi'!E21</f>
        <v xml:space="preserve"> </v>
      </c>
      <c r="B24" s="45" t="str">
        <f>IF('S. Listesi'!F21=0," ",'S. Listesi'!F21)</f>
        <v xml:space="preserve"> </v>
      </c>
      <c r="C24" s="352" t="str">
        <f>IF('S. Listesi'!G21=0,"  ",'S. Listesi'!G21)</f>
        <v xml:space="preserve">  </v>
      </c>
      <c r="D24" s="352"/>
      <c r="E24" s="352"/>
      <c r="F24" s="352"/>
      <c r="G24" s="352"/>
      <c r="H24" s="352"/>
      <c r="I24" s="46" t="str">
        <f>'1. Sınav'!AT23</f>
        <v xml:space="preserve"> </v>
      </c>
      <c r="J24" s="46" t="str">
        <f>'2. Sınav'!AT23</f>
        <v xml:space="preserve"> </v>
      </c>
      <c r="K24" s="46" t="str">
        <f>'3. Sınav'!AT23</f>
        <v xml:space="preserve"> </v>
      </c>
      <c r="L24" s="143"/>
      <c r="M24" s="143"/>
      <c r="N24" s="143"/>
      <c r="O24" s="143"/>
      <c r="P24" s="143"/>
      <c r="Q24" s="143"/>
      <c r="R24" s="144"/>
      <c r="S24" s="47" t="str">
        <f t="shared" si="0"/>
        <v xml:space="preserve"> </v>
      </c>
      <c r="T24" s="48" t="str">
        <f t="shared" si="1"/>
        <v xml:space="preserve"> </v>
      </c>
      <c r="U24" s="145" t="str">
        <f t="shared" si="2"/>
        <v xml:space="preserve"> </v>
      </c>
    </row>
    <row r="25" spans="1:21" ht="14.1" customHeight="1">
      <c r="A25" s="44" t="str">
        <f>'S. Listesi'!E22</f>
        <v xml:space="preserve"> </v>
      </c>
      <c r="B25" s="45" t="str">
        <f>IF('S. Listesi'!F22=0," ",'S. Listesi'!F22)</f>
        <v xml:space="preserve"> </v>
      </c>
      <c r="C25" s="352" t="str">
        <f>IF('S. Listesi'!G22=0,"  ",'S. Listesi'!G22)</f>
        <v xml:space="preserve">  </v>
      </c>
      <c r="D25" s="352"/>
      <c r="E25" s="352"/>
      <c r="F25" s="352"/>
      <c r="G25" s="352"/>
      <c r="H25" s="352"/>
      <c r="I25" s="46" t="str">
        <f>'1. Sınav'!AT24</f>
        <v xml:space="preserve"> </v>
      </c>
      <c r="J25" s="46" t="str">
        <f>'2. Sınav'!AT24</f>
        <v xml:space="preserve"> </v>
      </c>
      <c r="K25" s="46" t="str">
        <f>'3. Sınav'!AT24</f>
        <v xml:space="preserve"> </v>
      </c>
      <c r="L25" s="143"/>
      <c r="M25" s="143"/>
      <c r="N25" s="143"/>
      <c r="O25" s="143"/>
      <c r="P25" s="143"/>
      <c r="Q25" s="143"/>
      <c r="R25" s="144"/>
      <c r="S25" s="47" t="str">
        <f t="shared" si="0"/>
        <v xml:space="preserve"> </v>
      </c>
      <c r="T25" s="48" t="str">
        <f t="shared" si="1"/>
        <v xml:space="preserve"> </v>
      </c>
      <c r="U25" s="145" t="str">
        <f t="shared" si="2"/>
        <v xml:space="preserve"> </v>
      </c>
    </row>
    <row r="26" spans="1:21" ht="14.1" customHeight="1">
      <c r="A26" s="44" t="str">
        <f>'S. Listesi'!E23</f>
        <v xml:space="preserve"> </v>
      </c>
      <c r="B26" s="45" t="str">
        <f>IF('S. Listesi'!F23=0," ",'S. Listesi'!F23)</f>
        <v xml:space="preserve"> </v>
      </c>
      <c r="C26" s="352" t="str">
        <f>IF('S. Listesi'!G23=0,"  ",'S. Listesi'!G23)</f>
        <v xml:space="preserve">  </v>
      </c>
      <c r="D26" s="352"/>
      <c r="E26" s="352"/>
      <c r="F26" s="352"/>
      <c r="G26" s="352"/>
      <c r="H26" s="352"/>
      <c r="I26" s="46" t="str">
        <f>'1. Sınav'!AT25</f>
        <v xml:space="preserve"> </v>
      </c>
      <c r="J26" s="46" t="str">
        <f>'2. Sınav'!AT25</f>
        <v xml:space="preserve"> </v>
      </c>
      <c r="K26" s="46" t="str">
        <f>'3. Sınav'!AT25</f>
        <v xml:space="preserve"> </v>
      </c>
      <c r="L26" s="143"/>
      <c r="M26" s="143"/>
      <c r="N26" s="143"/>
      <c r="O26" s="143"/>
      <c r="P26" s="143"/>
      <c r="Q26" s="143"/>
      <c r="R26" s="144"/>
      <c r="S26" s="47" t="str">
        <f t="shared" si="0"/>
        <v xml:space="preserve"> </v>
      </c>
      <c r="T26" s="48" t="str">
        <f t="shared" si="1"/>
        <v xml:space="preserve"> </v>
      </c>
      <c r="U26" s="145" t="str">
        <f t="shared" si="2"/>
        <v xml:space="preserve"> </v>
      </c>
    </row>
    <row r="27" spans="1:21" ht="14.1" customHeight="1">
      <c r="A27" s="44" t="str">
        <f>'S. Listesi'!E24</f>
        <v xml:space="preserve"> </v>
      </c>
      <c r="B27" s="45" t="str">
        <f>IF('S. Listesi'!F24=0," ",'S. Listesi'!F24)</f>
        <v xml:space="preserve"> </v>
      </c>
      <c r="C27" s="352" t="str">
        <f>IF('S. Listesi'!G24=0,"  ",'S. Listesi'!G24)</f>
        <v xml:space="preserve">  </v>
      </c>
      <c r="D27" s="352"/>
      <c r="E27" s="352"/>
      <c r="F27" s="352"/>
      <c r="G27" s="352"/>
      <c r="H27" s="352"/>
      <c r="I27" s="46" t="str">
        <f>'1. Sınav'!AT26</f>
        <v xml:space="preserve"> </v>
      </c>
      <c r="J27" s="46" t="str">
        <f>'2. Sınav'!AT26</f>
        <v xml:space="preserve"> </v>
      </c>
      <c r="K27" s="46" t="str">
        <f>'3. Sınav'!AT26</f>
        <v xml:space="preserve"> </v>
      </c>
      <c r="L27" s="143"/>
      <c r="M27" s="143"/>
      <c r="N27" s="143"/>
      <c r="O27" s="143"/>
      <c r="P27" s="143"/>
      <c r="Q27" s="143"/>
      <c r="R27" s="144"/>
      <c r="S27" s="47" t="str">
        <f t="shared" si="0"/>
        <v xml:space="preserve"> </v>
      </c>
      <c r="T27" s="48" t="str">
        <f t="shared" si="1"/>
        <v xml:space="preserve"> </v>
      </c>
      <c r="U27" s="145" t="str">
        <f t="shared" si="2"/>
        <v xml:space="preserve"> </v>
      </c>
    </row>
    <row r="28" spans="1:21" ht="14.1" customHeight="1">
      <c r="A28" s="44" t="str">
        <f>'S. Listesi'!E25</f>
        <v xml:space="preserve"> </v>
      </c>
      <c r="B28" s="45" t="str">
        <f>IF('S. Listesi'!F25=0," ",'S. Listesi'!F25)</f>
        <v xml:space="preserve"> </v>
      </c>
      <c r="C28" s="352" t="str">
        <f>IF('S. Listesi'!G25=0,"  ",'S. Listesi'!G25)</f>
        <v xml:space="preserve">  </v>
      </c>
      <c r="D28" s="352"/>
      <c r="E28" s="352"/>
      <c r="F28" s="352"/>
      <c r="G28" s="352"/>
      <c r="H28" s="352"/>
      <c r="I28" s="46" t="str">
        <f>'1. Sınav'!AT27</f>
        <v xml:space="preserve"> </v>
      </c>
      <c r="J28" s="46" t="str">
        <f>'2. Sınav'!AT27</f>
        <v xml:space="preserve"> </v>
      </c>
      <c r="K28" s="46" t="str">
        <f>'3. Sınav'!AT27</f>
        <v xml:space="preserve"> </v>
      </c>
      <c r="L28" s="143"/>
      <c r="M28" s="143"/>
      <c r="N28" s="143"/>
      <c r="O28" s="143"/>
      <c r="P28" s="143"/>
      <c r="Q28" s="143"/>
      <c r="R28" s="144"/>
      <c r="S28" s="47" t="str">
        <f t="shared" si="0"/>
        <v xml:space="preserve"> </v>
      </c>
      <c r="T28" s="48" t="str">
        <f t="shared" si="1"/>
        <v xml:space="preserve"> </v>
      </c>
      <c r="U28" s="145" t="str">
        <f t="shared" si="2"/>
        <v xml:space="preserve"> </v>
      </c>
    </row>
    <row r="29" spans="1:21" ht="14.1" customHeight="1">
      <c r="A29" s="44" t="str">
        <f>'S. Listesi'!E26</f>
        <v xml:space="preserve"> </v>
      </c>
      <c r="B29" s="45" t="str">
        <f>IF('S. Listesi'!F26=0," ",'S. Listesi'!F26)</f>
        <v xml:space="preserve"> </v>
      </c>
      <c r="C29" s="349" t="str">
        <f>IF('S. Listesi'!G26=0,"  ",'S. Listesi'!G26)</f>
        <v xml:space="preserve">  </v>
      </c>
      <c r="D29" s="350"/>
      <c r="E29" s="350"/>
      <c r="F29" s="350"/>
      <c r="G29" s="350"/>
      <c r="H29" s="350"/>
      <c r="I29" s="46" t="str">
        <f>'1. Sınav'!AT28</f>
        <v xml:space="preserve"> </v>
      </c>
      <c r="J29" s="46" t="str">
        <f>'2. Sınav'!AT28</f>
        <v xml:space="preserve"> </v>
      </c>
      <c r="K29" s="46" t="str">
        <f>'3. Sınav'!AT28</f>
        <v xml:space="preserve"> </v>
      </c>
      <c r="L29" s="143"/>
      <c r="M29" s="143"/>
      <c r="N29" s="143"/>
      <c r="O29" s="143"/>
      <c r="P29" s="143"/>
      <c r="Q29" s="143"/>
      <c r="R29" s="144"/>
      <c r="S29" s="47" t="str">
        <f t="shared" si="0"/>
        <v xml:space="preserve"> </v>
      </c>
      <c r="T29" s="48" t="str">
        <f t="shared" si="1"/>
        <v xml:space="preserve"> </v>
      </c>
      <c r="U29" s="145" t="str">
        <f t="shared" si="2"/>
        <v xml:space="preserve"> </v>
      </c>
    </row>
    <row r="30" spans="1:21" ht="14.1" customHeight="1">
      <c r="A30" s="44" t="str">
        <f>'S. Listesi'!E27</f>
        <v xml:space="preserve"> </v>
      </c>
      <c r="B30" s="45" t="str">
        <f>IF('S. Listesi'!F27=0," ",'S. Listesi'!F27)</f>
        <v xml:space="preserve"> </v>
      </c>
      <c r="C30" s="349" t="str">
        <f>IF('S. Listesi'!G27=0,"  ",'S. Listesi'!G27)</f>
        <v xml:space="preserve">  </v>
      </c>
      <c r="D30" s="350"/>
      <c r="E30" s="350"/>
      <c r="F30" s="350"/>
      <c r="G30" s="350"/>
      <c r="H30" s="350"/>
      <c r="I30" s="46" t="str">
        <f>'1. Sınav'!AT29</f>
        <v xml:space="preserve"> </v>
      </c>
      <c r="J30" s="46" t="str">
        <f>'2. Sınav'!AT29</f>
        <v xml:space="preserve"> </v>
      </c>
      <c r="K30" s="46" t="str">
        <f>'3. Sınav'!AT29</f>
        <v xml:space="preserve"> </v>
      </c>
      <c r="L30" s="143"/>
      <c r="M30" s="143"/>
      <c r="N30" s="143"/>
      <c r="O30" s="143"/>
      <c r="P30" s="143"/>
      <c r="Q30" s="143"/>
      <c r="R30" s="144"/>
      <c r="S30" s="47" t="str">
        <f t="shared" si="0"/>
        <v xml:space="preserve"> </v>
      </c>
      <c r="T30" s="48" t="str">
        <f t="shared" si="1"/>
        <v xml:space="preserve"> </v>
      </c>
      <c r="U30" s="145" t="str">
        <f t="shared" si="2"/>
        <v xml:space="preserve"> </v>
      </c>
    </row>
    <row r="31" spans="1:21" ht="14.1" customHeight="1">
      <c r="A31" s="44" t="str">
        <f>'S. Listesi'!E28</f>
        <v xml:space="preserve"> </v>
      </c>
      <c r="B31" s="45" t="str">
        <f>IF('S. Listesi'!F28=0," ",'S. Listesi'!F28)</f>
        <v xml:space="preserve"> </v>
      </c>
      <c r="C31" s="349" t="str">
        <f>IF('S. Listesi'!G28=0,"  ",'S. Listesi'!G28)</f>
        <v xml:space="preserve">  </v>
      </c>
      <c r="D31" s="350"/>
      <c r="E31" s="350"/>
      <c r="F31" s="350"/>
      <c r="G31" s="350"/>
      <c r="H31" s="350"/>
      <c r="I31" s="46" t="str">
        <f>'1. Sınav'!AT30</f>
        <v xml:space="preserve"> </v>
      </c>
      <c r="J31" s="46" t="str">
        <f>'2. Sınav'!AT30</f>
        <v xml:space="preserve"> </v>
      </c>
      <c r="K31" s="46" t="str">
        <f>'3. Sınav'!AT30</f>
        <v xml:space="preserve"> </v>
      </c>
      <c r="L31" s="143"/>
      <c r="M31" s="143"/>
      <c r="N31" s="143"/>
      <c r="O31" s="143"/>
      <c r="P31" s="143"/>
      <c r="Q31" s="143"/>
      <c r="R31" s="144"/>
      <c r="S31" s="47" t="str">
        <f t="shared" si="0"/>
        <v xml:space="preserve"> </v>
      </c>
      <c r="T31" s="48" t="str">
        <f t="shared" si="1"/>
        <v xml:space="preserve"> </v>
      </c>
      <c r="U31" s="145" t="str">
        <f t="shared" si="2"/>
        <v xml:space="preserve"> </v>
      </c>
    </row>
    <row r="32" spans="1:21" ht="14.1" customHeight="1">
      <c r="A32" s="44" t="str">
        <f>'S. Listesi'!E29</f>
        <v xml:space="preserve"> </v>
      </c>
      <c r="B32" s="45" t="str">
        <f>IF('S. Listesi'!F29=0," ",'S. Listesi'!F29)</f>
        <v xml:space="preserve"> </v>
      </c>
      <c r="C32" s="349" t="str">
        <f>IF('S. Listesi'!G29=0,"  ",'S. Listesi'!G29)</f>
        <v xml:space="preserve">  </v>
      </c>
      <c r="D32" s="350"/>
      <c r="E32" s="350"/>
      <c r="F32" s="350"/>
      <c r="G32" s="350"/>
      <c r="H32" s="350"/>
      <c r="I32" s="46" t="str">
        <f>'1. Sınav'!AT31</f>
        <v xml:space="preserve"> </v>
      </c>
      <c r="J32" s="46" t="str">
        <f>'2. Sınav'!AT31</f>
        <v xml:space="preserve"> </v>
      </c>
      <c r="K32" s="46" t="str">
        <f>'3. Sınav'!AT31</f>
        <v xml:space="preserve"> </v>
      </c>
      <c r="L32" s="143"/>
      <c r="M32" s="143"/>
      <c r="N32" s="143"/>
      <c r="O32" s="143"/>
      <c r="P32" s="143"/>
      <c r="Q32" s="143"/>
      <c r="R32" s="144"/>
      <c r="S32" s="47" t="str">
        <f t="shared" si="0"/>
        <v xml:space="preserve"> </v>
      </c>
      <c r="T32" s="48" t="str">
        <f t="shared" si="1"/>
        <v xml:space="preserve"> </v>
      </c>
      <c r="U32" s="145" t="str">
        <f t="shared" si="2"/>
        <v xml:space="preserve"> </v>
      </c>
    </row>
    <row r="33" spans="1:21" ht="14.1" customHeight="1">
      <c r="A33" s="44" t="str">
        <f>'S. Listesi'!E30</f>
        <v xml:space="preserve"> </v>
      </c>
      <c r="B33" s="45" t="str">
        <f>IF('S. Listesi'!F30=0," ",'S. Listesi'!F30)</f>
        <v xml:space="preserve"> </v>
      </c>
      <c r="C33" s="349" t="str">
        <f>IF('S. Listesi'!G30=0,"  ",'S. Listesi'!G30)</f>
        <v xml:space="preserve">  </v>
      </c>
      <c r="D33" s="350"/>
      <c r="E33" s="350"/>
      <c r="F33" s="350"/>
      <c r="G33" s="350"/>
      <c r="H33" s="350"/>
      <c r="I33" s="46" t="str">
        <f>'1. Sınav'!AT32</f>
        <v xml:space="preserve"> </v>
      </c>
      <c r="J33" s="46" t="str">
        <f>'2. Sınav'!AT32</f>
        <v xml:space="preserve"> </v>
      </c>
      <c r="K33" s="46" t="str">
        <f>'3. Sınav'!AT32</f>
        <v xml:space="preserve"> </v>
      </c>
      <c r="L33" s="143"/>
      <c r="M33" s="143"/>
      <c r="N33" s="143"/>
      <c r="O33" s="143"/>
      <c r="P33" s="143"/>
      <c r="Q33" s="143"/>
      <c r="R33" s="144"/>
      <c r="S33" s="47" t="str">
        <f t="shared" si="0"/>
        <v xml:space="preserve"> </v>
      </c>
      <c r="T33" s="48" t="str">
        <f t="shared" si="1"/>
        <v xml:space="preserve"> </v>
      </c>
      <c r="U33" s="145" t="str">
        <f t="shared" si="2"/>
        <v xml:space="preserve"> </v>
      </c>
    </row>
    <row r="34" spans="1:21" ht="14.1" customHeight="1">
      <c r="A34" s="44" t="str">
        <f>'S. Listesi'!E31</f>
        <v xml:space="preserve"> </v>
      </c>
      <c r="B34" s="45" t="str">
        <f>IF('S. Listesi'!F31=0," ",'S. Listesi'!F31)</f>
        <v xml:space="preserve"> </v>
      </c>
      <c r="C34" s="349" t="str">
        <f>IF('S. Listesi'!G31=0,"  ",'S. Listesi'!G31)</f>
        <v xml:space="preserve">  </v>
      </c>
      <c r="D34" s="350"/>
      <c r="E34" s="350"/>
      <c r="F34" s="350"/>
      <c r="G34" s="350"/>
      <c r="H34" s="350"/>
      <c r="I34" s="46" t="str">
        <f>'1. Sınav'!AT33</f>
        <v xml:space="preserve"> </v>
      </c>
      <c r="J34" s="46" t="str">
        <f>'2. Sınav'!AT33</f>
        <v xml:space="preserve"> </v>
      </c>
      <c r="K34" s="46" t="str">
        <f>'3. Sınav'!AT33</f>
        <v xml:space="preserve"> </v>
      </c>
      <c r="L34" s="143"/>
      <c r="M34" s="143"/>
      <c r="N34" s="143"/>
      <c r="O34" s="143"/>
      <c r="P34" s="143"/>
      <c r="Q34" s="143"/>
      <c r="R34" s="144"/>
      <c r="S34" s="47" t="str">
        <f t="shared" si="0"/>
        <v xml:space="preserve"> </v>
      </c>
      <c r="T34" s="48" t="str">
        <f t="shared" si="1"/>
        <v xml:space="preserve"> </v>
      </c>
      <c r="U34" s="145" t="str">
        <f t="shared" si="2"/>
        <v xml:space="preserve"> </v>
      </c>
    </row>
    <row r="35" spans="1:21" ht="14.1" customHeight="1">
      <c r="A35" s="44" t="str">
        <f>'S. Listesi'!E32</f>
        <v xml:space="preserve"> </v>
      </c>
      <c r="B35" s="45" t="str">
        <f>IF('S. Listesi'!F32=0," ",'S. Listesi'!F32)</f>
        <v xml:space="preserve"> </v>
      </c>
      <c r="C35" s="352" t="str">
        <f>IF('S. Listesi'!G32=0,"  ",'S. Listesi'!G32)</f>
        <v xml:space="preserve">  </v>
      </c>
      <c r="D35" s="352"/>
      <c r="E35" s="352"/>
      <c r="F35" s="352"/>
      <c r="G35" s="352"/>
      <c r="H35" s="352"/>
      <c r="I35" s="46" t="str">
        <f>'1. Sınav'!AT34</f>
        <v xml:space="preserve"> </v>
      </c>
      <c r="J35" s="46" t="str">
        <f>'2. Sınav'!AT33</f>
        <v xml:space="preserve"> </v>
      </c>
      <c r="K35" s="46" t="str">
        <f>'3. Sınav'!AT33</f>
        <v xml:space="preserve"> </v>
      </c>
      <c r="L35" s="143"/>
      <c r="M35" s="143"/>
      <c r="N35" s="143"/>
      <c r="O35" s="143"/>
      <c r="P35" s="143"/>
      <c r="Q35" s="143"/>
      <c r="R35" s="144"/>
      <c r="S35" s="47" t="str">
        <f t="shared" si="0"/>
        <v xml:space="preserve"> </v>
      </c>
      <c r="T35" s="48" t="str">
        <f t="shared" si="1"/>
        <v xml:space="preserve"> </v>
      </c>
      <c r="U35" s="145" t="str">
        <f t="shared" si="2"/>
        <v xml:space="preserve"> </v>
      </c>
    </row>
    <row r="36" spans="1:21" ht="14.1" customHeight="1">
      <c r="A36" s="44" t="str">
        <f>'S. Listesi'!E33</f>
        <v xml:space="preserve"> </v>
      </c>
      <c r="B36" s="45" t="str">
        <f>IF('S. Listesi'!F33=0," ",'S. Listesi'!F33)</f>
        <v xml:space="preserve"> </v>
      </c>
      <c r="C36" s="349" t="str">
        <f>IF('S. Listesi'!G33=0,"  ",'S. Listesi'!G33)</f>
        <v xml:space="preserve">  </v>
      </c>
      <c r="D36" s="350"/>
      <c r="E36" s="350"/>
      <c r="F36" s="350"/>
      <c r="G36" s="350"/>
      <c r="H36" s="351"/>
      <c r="I36" s="46" t="str">
        <f>'1. Sınav'!AT35</f>
        <v xml:space="preserve"> </v>
      </c>
      <c r="J36" s="46" t="str">
        <f>'2. Sınav'!AT34</f>
        <v xml:space="preserve"> </v>
      </c>
      <c r="K36" s="46" t="str">
        <f>'3. Sınav'!AT34</f>
        <v xml:space="preserve"> </v>
      </c>
      <c r="L36" s="143"/>
      <c r="M36" s="143"/>
      <c r="N36" s="143"/>
      <c r="O36" s="143"/>
      <c r="P36" s="143"/>
      <c r="Q36" s="143"/>
      <c r="R36" s="144"/>
      <c r="S36" s="47" t="str">
        <f t="shared" si="0"/>
        <v xml:space="preserve"> </v>
      </c>
      <c r="T36" s="48" t="str">
        <f t="shared" si="1"/>
        <v xml:space="preserve"> </v>
      </c>
      <c r="U36" s="145" t="str">
        <f t="shared" si="2"/>
        <v xml:space="preserve"> </v>
      </c>
    </row>
    <row r="37" spans="1:21" ht="14.1" customHeight="1">
      <c r="A37" s="44" t="str">
        <f>'S. Listesi'!E34</f>
        <v xml:space="preserve"> </v>
      </c>
      <c r="B37" s="45" t="str">
        <f>IF('S. Listesi'!F34=0," ",'S. Listesi'!F34)</f>
        <v xml:space="preserve"> </v>
      </c>
      <c r="C37" s="349" t="str">
        <f>IF('S. Listesi'!G34=0,"  ",'S. Listesi'!G34)</f>
        <v xml:space="preserve">  </v>
      </c>
      <c r="D37" s="350"/>
      <c r="E37" s="350"/>
      <c r="F37" s="350"/>
      <c r="G37" s="350"/>
      <c r="H37" s="351"/>
      <c r="I37" s="46" t="str">
        <f>'1. Sınav'!AT36</f>
        <v xml:space="preserve"> </v>
      </c>
      <c r="J37" s="46" t="str">
        <f>'2. Sınav'!AT35</f>
        <v xml:space="preserve"> </v>
      </c>
      <c r="K37" s="46" t="str">
        <f>'3. Sınav'!AT35</f>
        <v xml:space="preserve"> </v>
      </c>
      <c r="L37" s="143"/>
      <c r="M37" s="143"/>
      <c r="N37" s="143"/>
      <c r="O37" s="143"/>
      <c r="P37" s="143"/>
      <c r="Q37" s="143"/>
      <c r="R37" s="144"/>
      <c r="S37" s="47" t="str">
        <f t="shared" si="0"/>
        <v xml:space="preserve"> </v>
      </c>
      <c r="T37" s="48" t="str">
        <f t="shared" si="1"/>
        <v xml:space="preserve"> </v>
      </c>
      <c r="U37" s="145" t="str">
        <f t="shared" si="2"/>
        <v xml:space="preserve"> </v>
      </c>
    </row>
    <row r="38" spans="1:21" ht="14.1" customHeight="1">
      <c r="A38" s="44" t="str">
        <f>'S. Listesi'!E35</f>
        <v xml:space="preserve"> </v>
      </c>
      <c r="B38" s="45" t="str">
        <f>IF('S. Listesi'!F35=0," ",'S. Listesi'!F35)</f>
        <v xml:space="preserve"> </v>
      </c>
      <c r="C38" s="349" t="str">
        <f>IF('S. Listesi'!G35=0,"  ",'S. Listesi'!G35)</f>
        <v xml:space="preserve">  </v>
      </c>
      <c r="D38" s="350"/>
      <c r="E38" s="350"/>
      <c r="F38" s="350"/>
      <c r="G38" s="350"/>
      <c r="H38" s="351"/>
      <c r="I38" s="46" t="str">
        <f>'1. Sınav'!AT37</f>
        <v xml:space="preserve"> </v>
      </c>
      <c r="J38" s="46" t="str">
        <f>'2. Sınav'!AT36</f>
        <v xml:space="preserve"> </v>
      </c>
      <c r="K38" s="46" t="str">
        <f>'3. Sınav'!AT36</f>
        <v xml:space="preserve"> </v>
      </c>
      <c r="L38" s="143"/>
      <c r="M38" s="143"/>
      <c r="N38" s="143"/>
      <c r="O38" s="143"/>
      <c r="P38" s="143"/>
      <c r="Q38" s="143"/>
      <c r="R38" s="144"/>
      <c r="S38" s="47" t="str">
        <f t="shared" si="0"/>
        <v xml:space="preserve"> </v>
      </c>
      <c r="T38" s="48" t="str">
        <f t="shared" si="1"/>
        <v xml:space="preserve"> </v>
      </c>
      <c r="U38" s="145" t="str">
        <f t="shared" si="2"/>
        <v xml:space="preserve"> </v>
      </c>
    </row>
    <row r="39" spans="1:21" ht="14.1" customHeight="1">
      <c r="A39" s="44" t="str">
        <f>'S. Listesi'!E36</f>
        <v xml:space="preserve"> </v>
      </c>
      <c r="B39" s="45" t="str">
        <f>IF('S. Listesi'!F36=0," ",'S. Listesi'!F36)</f>
        <v xml:space="preserve"> </v>
      </c>
      <c r="C39" s="349" t="str">
        <f>IF('S. Listesi'!G36=0,"  ",'S. Listesi'!G36)</f>
        <v xml:space="preserve">  </v>
      </c>
      <c r="D39" s="350"/>
      <c r="E39" s="350"/>
      <c r="F39" s="350"/>
      <c r="G39" s="350"/>
      <c r="H39" s="351"/>
      <c r="I39" s="46" t="str">
        <f>'1. Sınav'!AT38</f>
        <v xml:space="preserve"> </v>
      </c>
      <c r="J39" s="46" t="str">
        <f>'2. Sınav'!AT37</f>
        <v xml:space="preserve"> </v>
      </c>
      <c r="K39" s="46" t="str">
        <f>'3. Sınav'!AT37</f>
        <v xml:space="preserve"> </v>
      </c>
      <c r="L39" s="143"/>
      <c r="M39" s="143"/>
      <c r="N39" s="143"/>
      <c r="O39" s="143"/>
      <c r="P39" s="143"/>
      <c r="Q39" s="143"/>
      <c r="R39" s="144"/>
      <c r="S39" s="47" t="str">
        <f t="shared" si="0"/>
        <v xml:space="preserve"> </v>
      </c>
      <c r="T39" s="48" t="str">
        <f t="shared" si="1"/>
        <v xml:space="preserve"> </v>
      </c>
      <c r="U39" s="145" t="str">
        <f t="shared" si="2"/>
        <v xml:space="preserve"> </v>
      </c>
    </row>
    <row r="40" spans="1:21" ht="14.1" customHeight="1">
      <c r="A40" s="44" t="str">
        <f>'S. Listesi'!E37</f>
        <v xml:space="preserve"> </v>
      </c>
      <c r="B40" s="45" t="str">
        <f>IF('S. Listesi'!F37=0," ",'S. Listesi'!F37)</f>
        <v xml:space="preserve"> </v>
      </c>
      <c r="C40" s="349" t="str">
        <f>IF('S. Listesi'!G37=0,"  ",'S. Listesi'!G37)</f>
        <v xml:space="preserve">  </v>
      </c>
      <c r="D40" s="350"/>
      <c r="E40" s="350"/>
      <c r="F40" s="350"/>
      <c r="G40" s="350"/>
      <c r="H40" s="351"/>
      <c r="I40" s="46" t="str">
        <f>'1. Sınav'!AT39</f>
        <v xml:space="preserve"> </v>
      </c>
      <c r="J40" s="46" t="str">
        <f>'2. Sınav'!AT38</f>
        <v xml:space="preserve"> </v>
      </c>
      <c r="K40" s="46" t="str">
        <f>'3. Sınav'!AT38</f>
        <v xml:space="preserve"> </v>
      </c>
      <c r="L40" s="143"/>
      <c r="M40" s="143"/>
      <c r="N40" s="143"/>
      <c r="O40" s="143"/>
      <c r="P40" s="143"/>
      <c r="Q40" s="143"/>
      <c r="R40" s="144"/>
      <c r="S40" s="47" t="str">
        <f t="shared" si="0"/>
        <v xml:space="preserve"> </v>
      </c>
      <c r="T40" s="48" t="str">
        <f t="shared" si="1"/>
        <v xml:space="preserve"> </v>
      </c>
      <c r="U40" s="145" t="str">
        <f t="shared" si="2"/>
        <v xml:space="preserve"> </v>
      </c>
    </row>
    <row r="41" spans="1:21" ht="14.1" customHeight="1">
      <c r="A41" s="44" t="str">
        <f>'S. Listesi'!E38</f>
        <v xml:space="preserve"> </v>
      </c>
      <c r="B41" s="45" t="str">
        <f>IF('S. Listesi'!F38=0," ",'S. Listesi'!F38)</f>
        <v xml:space="preserve"> </v>
      </c>
      <c r="C41" s="349" t="str">
        <f>IF('S. Listesi'!G38=0,"  ",'S. Listesi'!G38)</f>
        <v xml:space="preserve">  </v>
      </c>
      <c r="D41" s="350"/>
      <c r="E41" s="350"/>
      <c r="F41" s="350"/>
      <c r="G41" s="350"/>
      <c r="H41" s="351"/>
      <c r="I41" s="46" t="str">
        <f>'1. Sınav'!AT40</f>
        <v xml:space="preserve"> </v>
      </c>
      <c r="J41" s="46" t="str">
        <f>'2. Sınav'!AT39</f>
        <v xml:space="preserve"> </v>
      </c>
      <c r="K41" s="46" t="str">
        <f>'3. Sınav'!AT39</f>
        <v xml:space="preserve"> </v>
      </c>
      <c r="L41" s="143"/>
      <c r="M41" s="143"/>
      <c r="N41" s="143"/>
      <c r="O41" s="143"/>
      <c r="P41" s="143"/>
      <c r="Q41" s="143"/>
      <c r="R41" s="144"/>
      <c r="S41" s="47" t="str">
        <f t="shared" si="0"/>
        <v xml:space="preserve"> </v>
      </c>
      <c r="T41" s="48" t="str">
        <f t="shared" si="1"/>
        <v xml:space="preserve"> </v>
      </c>
      <c r="U41" s="145" t="str">
        <f t="shared" si="2"/>
        <v xml:space="preserve"> </v>
      </c>
    </row>
    <row r="42" spans="1:21" ht="14.1" customHeight="1">
      <c r="A42" s="44" t="str">
        <f>'S. Listesi'!E39</f>
        <v xml:space="preserve"> </v>
      </c>
      <c r="B42" s="45" t="str">
        <f>IF('S. Listesi'!F39=0," ",'S. Listesi'!F39)</f>
        <v xml:space="preserve"> </v>
      </c>
      <c r="C42" s="349" t="str">
        <f>IF('S. Listesi'!G39=0,"  ",'S. Listesi'!G39)</f>
        <v xml:space="preserve">  </v>
      </c>
      <c r="D42" s="350"/>
      <c r="E42" s="350"/>
      <c r="F42" s="350"/>
      <c r="G42" s="350"/>
      <c r="H42" s="351"/>
      <c r="I42" s="46" t="str">
        <f>'1. Sınav'!AT41</f>
        <v xml:space="preserve"> </v>
      </c>
      <c r="J42" s="46" t="str">
        <f>'2. Sınav'!AT40</f>
        <v xml:space="preserve"> </v>
      </c>
      <c r="K42" s="46" t="str">
        <f>'3. Sınav'!AT40</f>
        <v xml:space="preserve"> </v>
      </c>
      <c r="L42" s="143"/>
      <c r="M42" s="143"/>
      <c r="N42" s="143"/>
      <c r="O42" s="143"/>
      <c r="P42" s="143"/>
      <c r="Q42" s="143"/>
      <c r="R42" s="144"/>
      <c r="S42" s="47" t="str">
        <f t="shared" si="0"/>
        <v xml:space="preserve"> </v>
      </c>
      <c r="T42" s="48" t="str">
        <f t="shared" si="1"/>
        <v xml:space="preserve"> </v>
      </c>
      <c r="U42" s="145" t="str">
        <f t="shared" si="2"/>
        <v xml:space="preserve"> </v>
      </c>
    </row>
    <row r="43" spans="1:21" ht="14.1" customHeight="1">
      <c r="A43" s="44" t="str">
        <f>'S. Listesi'!E40</f>
        <v xml:space="preserve"> </v>
      </c>
      <c r="B43" s="45" t="str">
        <f>IF('S. Listesi'!F40=0," ",'S. Listesi'!F40)</f>
        <v xml:space="preserve"> </v>
      </c>
      <c r="C43" s="349" t="str">
        <f>IF('S. Listesi'!G40=0,"  ",'S. Listesi'!G40)</f>
        <v xml:space="preserve">  </v>
      </c>
      <c r="D43" s="350"/>
      <c r="E43" s="350"/>
      <c r="F43" s="350"/>
      <c r="G43" s="350"/>
      <c r="H43" s="351"/>
      <c r="I43" s="46" t="str">
        <f>'1. Sınav'!AT42</f>
        <v xml:space="preserve"> </v>
      </c>
      <c r="J43" s="46" t="str">
        <f>'2. Sınav'!AT41</f>
        <v xml:space="preserve"> </v>
      </c>
      <c r="K43" s="46" t="str">
        <f>'3. Sınav'!AT41</f>
        <v xml:space="preserve"> </v>
      </c>
      <c r="L43" s="143"/>
      <c r="M43" s="143"/>
      <c r="N43" s="143"/>
      <c r="O43" s="143"/>
      <c r="P43" s="143"/>
      <c r="Q43" s="143"/>
      <c r="R43" s="144"/>
      <c r="S43" s="47" t="str">
        <f t="shared" si="0"/>
        <v xml:space="preserve"> </v>
      </c>
      <c r="T43" s="48" t="str">
        <f t="shared" si="1"/>
        <v xml:space="preserve"> </v>
      </c>
      <c r="U43" s="145" t="str">
        <f t="shared" si="2"/>
        <v xml:space="preserve"> </v>
      </c>
    </row>
    <row r="44" spans="1:21" ht="14.1" customHeight="1">
      <c r="A44" s="44" t="str">
        <f>'S. Listesi'!E41</f>
        <v xml:space="preserve"> </v>
      </c>
      <c r="B44" s="45" t="str">
        <f>IF('S. Listesi'!F41=0," ",'S. Listesi'!F41)</f>
        <v xml:space="preserve"> </v>
      </c>
      <c r="C44" s="349" t="str">
        <f>IF('S. Listesi'!G41=0,"  ",'S. Listesi'!G41)</f>
        <v xml:space="preserve">  </v>
      </c>
      <c r="D44" s="350"/>
      <c r="E44" s="350"/>
      <c r="F44" s="350"/>
      <c r="G44" s="350"/>
      <c r="H44" s="351"/>
      <c r="I44" s="46" t="str">
        <f>'1. Sınav'!AT43</f>
        <v xml:space="preserve"> </v>
      </c>
      <c r="J44" s="46" t="str">
        <f>'2. Sınav'!AT42</f>
        <v xml:space="preserve"> </v>
      </c>
      <c r="K44" s="46" t="str">
        <f>'3. Sınav'!AT42</f>
        <v xml:space="preserve"> </v>
      </c>
      <c r="L44" s="143"/>
      <c r="M44" s="143"/>
      <c r="N44" s="143"/>
      <c r="O44" s="143"/>
      <c r="P44" s="143"/>
      <c r="Q44" s="143"/>
      <c r="R44" s="144"/>
      <c r="S44" s="47" t="str">
        <f t="shared" si="0"/>
        <v xml:space="preserve"> </v>
      </c>
      <c r="T44" s="48" t="str">
        <f t="shared" si="1"/>
        <v xml:space="preserve"> </v>
      </c>
      <c r="U44" s="145" t="str">
        <f t="shared" si="2"/>
        <v xml:space="preserve"> </v>
      </c>
    </row>
    <row r="45" spans="1:21" ht="14.1" customHeight="1">
      <c r="A45" s="44" t="str">
        <f>'S. Listesi'!E42</f>
        <v xml:space="preserve"> </v>
      </c>
      <c r="B45" s="45" t="str">
        <f>IF('S. Listesi'!F42=0," ",'S. Listesi'!F42)</f>
        <v xml:space="preserve"> </v>
      </c>
      <c r="C45" s="349" t="str">
        <f>IF('S. Listesi'!G42=0,"  ",'S. Listesi'!G42)</f>
        <v xml:space="preserve">  </v>
      </c>
      <c r="D45" s="350"/>
      <c r="E45" s="350"/>
      <c r="F45" s="350"/>
      <c r="G45" s="350"/>
      <c r="H45" s="351"/>
      <c r="I45" s="46" t="str">
        <f>'1. Sınav'!AT44</f>
        <v xml:space="preserve"> </v>
      </c>
      <c r="J45" s="46" t="str">
        <f>'2. Sınav'!AT43</f>
        <v xml:space="preserve"> </v>
      </c>
      <c r="K45" s="46" t="str">
        <f>'3. Sınav'!AT43</f>
        <v xml:space="preserve"> </v>
      </c>
      <c r="L45" s="143"/>
      <c r="M45" s="143"/>
      <c r="N45" s="143"/>
      <c r="O45" s="143"/>
      <c r="P45" s="143"/>
      <c r="Q45" s="143"/>
      <c r="R45" s="144"/>
      <c r="S45" s="47" t="str">
        <f t="shared" si="0"/>
        <v xml:space="preserve"> </v>
      </c>
      <c r="T45" s="48" t="str">
        <f t="shared" si="1"/>
        <v xml:space="preserve"> </v>
      </c>
      <c r="U45" s="145" t="str">
        <f t="shared" si="2"/>
        <v xml:space="preserve"> </v>
      </c>
    </row>
    <row r="46" spans="1:21" ht="14.1" customHeight="1">
      <c r="A46" s="44" t="str">
        <f>'S. Listesi'!E43</f>
        <v xml:space="preserve"> </v>
      </c>
      <c r="B46" s="45" t="str">
        <f>IF('S. Listesi'!F43=0," ",'S. Listesi'!F43)</f>
        <v xml:space="preserve"> </v>
      </c>
      <c r="C46" s="349" t="str">
        <f>IF('S. Listesi'!G43=0,"  ",'S. Listesi'!G43)</f>
        <v xml:space="preserve">  </v>
      </c>
      <c r="D46" s="350"/>
      <c r="E46" s="350"/>
      <c r="F46" s="350"/>
      <c r="G46" s="350"/>
      <c r="H46" s="351"/>
      <c r="I46" s="46" t="str">
        <f>'1. Sınav'!AT45</f>
        <v xml:space="preserve"> </v>
      </c>
      <c r="J46" s="46" t="str">
        <f>'2. Sınav'!AT44</f>
        <v xml:space="preserve"> </v>
      </c>
      <c r="K46" s="46" t="str">
        <f>'3. Sınav'!AT44</f>
        <v xml:space="preserve"> </v>
      </c>
      <c r="L46" s="143"/>
      <c r="M46" s="143"/>
      <c r="N46" s="143"/>
      <c r="O46" s="143"/>
      <c r="P46" s="143"/>
      <c r="Q46" s="143"/>
      <c r="R46" s="144"/>
      <c r="S46" s="47" t="str">
        <f t="shared" si="0"/>
        <v xml:space="preserve"> </v>
      </c>
      <c r="T46" s="48" t="str">
        <f t="shared" si="1"/>
        <v xml:space="preserve"> </v>
      </c>
      <c r="U46" s="145" t="str">
        <f t="shared" si="2"/>
        <v xml:space="preserve"> </v>
      </c>
    </row>
    <row r="47" spans="1:21" ht="14.1" customHeight="1">
      <c r="A47" s="44" t="str">
        <f>'S. Listesi'!E44</f>
        <v xml:space="preserve"> </v>
      </c>
      <c r="B47" s="45" t="str">
        <f>IF('S. Listesi'!F44=0," ",'S. Listesi'!F44)</f>
        <v xml:space="preserve"> </v>
      </c>
      <c r="C47" s="349" t="str">
        <f>IF('S. Listesi'!G44=0,"  ",'S. Listesi'!G44)</f>
        <v xml:space="preserve">  </v>
      </c>
      <c r="D47" s="350"/>
      <c r="E47" s="350"/>
      <c r="F47" s="350"/>
      <c r="G47" s="350"/>
      <c r="H47" s="351"/>
      <c r="I47" s="46" t="str">
        <f>'1. Sınav'!AT46</f>
        <v xml:space="preserve"> </v>
      </c>
      <c r="J47" s="46" t="str">
        <f>'2. Sınav'!AT45</f>
        <v xml:space="preserve"> </v>
      </c>
      <c r="K47" s="46" t="str">
        <f>'3. Sınav'!AT45</f>
        <v xml:space="preserve"> </v>
      </c>
      <c r="L47" s="143"/>
      <c r="M47" s="143"/>
      <c r="N47" s="143"/>
      <c r="O47" s="143"/>
      <c r="P47" s="143"/>
      <c r="Q47" s="143"/>
      <c r="R47" s="144"/>
      <c r="S47" s="47" t="str">
        <f t="shared" si="0"/>
        <v xml:space="preserve"> </v>
      </c>
      <c r="T47" s="48" t="str">
        <f t="shared" si="1"/>
        <v xml:space="preserve"> </v>
      </c>
      <c r="U47" s="145" t="str">
        <f t="shared" si="2"/>
        <v xml:space="preserve"> </v>
      </c>
    </row>
    <row r="48" spans="1:21" ht="14.1" customHeight="1">
      <c r="A48" s="44" t="str">
        <f>'S. Listesi'!E45</f>
        <v xml:space="preserve"> </v>
      </c>
      <c r="B48" s="45" t="str">
        <f>IF('S. Listesi'!F45=0," ",'S. Listesi'!F45)</f>
        <v xml:space="preserve"> </v>
      </c>
      <c r="C48" s="349" t="str">
        <f>IF('S. Listesi'!G45=0,"  ",'S. Listesi'!G45)</f>
        <v xml:space="preserve">  </v>
      </c>
      <c r="D48" s="350"/>
      <c r="E48" s="350"/>
      <c r="F48" s="350"/>
      <c r="G48" s="350"/>
      <c r="H48" s="351"/>
      <c r="I48" s="46" t="str">
        <f>'1. Sınav'!AT47</f>
        <v xml:space="preserve"> </v>
      </c>
      <c r="J48" s="46" t="str">
        <f>'2. Sınav'!AT46</f>
        <v xml:space="preserve"> </v>
      </c>
      <c r="K48" s="46" t="str">
        <f>'3. Sınav'!AT46</f>
        <v xml:space="preserve"> </v>
      </c>
      <c r="L48" s="143"/>
      <c r="M48" s="143"/>
      <c r="N48" s="143"/>
      <c r="O48" s="143"/>
      <c r="P48" s="143"/>
      <c r="Q48" s="143"/>
      <c r="R48" s="144"/>
      <c r="S48" s="47" t="str">
        <f t="shared" si="0"/>
        <v xml:space="preserve"> </v>
      </c>
      <c r="T48" s="48" t="str">
        <f t="shared" si="1"/>
        <v xml:space="preserve"> </v>
      </c>
      <c r="U48" s="145" t="str">
        <f t="shared" si="2"/>
        <v xml:space="preserve"> </v>
      </c>
    </row>
    <row r="49" spans="1:21" ht="14.1" customHeight="1">
      <c r="A49" s="44" t="str">
        <f>'S. Listesi'!E46</f>
        <v xml:space="preserve"> </v>
      </c>
      <c r="B49" s="45" t="str">
        <f>IF('S. Listesi'!F46=0," ",'S. Listesi'!F46)</f>
        <v xml:space="preserve"> </v>
      </c>
      <c r="C49" s="349" t="str">
        <f>IF('S. Listesi'!G46=0,"  ",'S. Listesi'!G46)</f>
        <v xml:space="preserve">  </v>
      </c>
      <c r="D49" s="350"/>
      <c r="E49" s="350"/>
      <c r="F49" s="350"/>
      <c r="G49" s="350"/>
      <c r="H49" s="351"/>
      <c r="I49" s="46" t="str">
        <f>'1. Sınav'!AT48</f>
        <v xml:space="preserve"> </v>
      </c>
      <c r="J49" s="46" t="str">
        <f>'2. Sınav'!AT47</f>
        <v xml:space="preserve"> </v>
      </c>
      <c r="K49" s="46" t="str">
        <f>'3. Sınav'!AT47</f>
        <v xml:space="preserve"> </v>
      </c>
      <c r="L49" s="143"/>
      <c r="M49" s="143"/>
      <c r="N49" s="143"/>
      <c r="O49" s="143"/>
      <c r="P49" s="143"/>
      <c r="Q49" s="143"/>
      <c r="R49" s="144"/>
      <c r="S49" s="47" t="str">
        <f t="shared" si="0"/>
        <v xml:space="preserve"> </v>
      </c>
      <c r="T49" s="48" t="str">
        <f t="shared" si="1"/>
        <v xml:space="preserve"> </v>
      </c>
      <c r="U49" s="145" t="str">
        <f t="shared" si="2"/>
        <v xml:space="preserve"> </v>
      </c>
    </row>
    <row r="50" spans="1:21" ht="14.1" customHeight="1">
      <c r="A50" s="44" t="str">
        <f>'S. Listesi'!E47</f>
        <v xml:space="preserve"> </v>
      </c>
      <c r="B50" s="45" t="str">
        <f>IF('S. Listesi'!F47=0," ",'S. Listesi'!F47)</f>
        <v xml:space="preserve"> </v>
      </c>
      <c r="C50" s="349" t="str">
        <f>IF('S. Listesi'!G47=0,"  ",'S. Listesi'!G47)</f>
        <v xml:space="preserve">  </v>
      </c>
      <c r="D50" s="350"/>
      <c r="E50" s="350"/>
      <c r="F50" s="350"/>
      <c r="G50" s="350"/>
      <c r="H50" s="351"/>
      <c r="I50" s="46" t="str">
        <f>'1. Sınav'!AT49</f>
        <v xml:space="preserve"> </v>
      </c>
      <c r="J50" s="46" t="str">
        <f>'2. Sınav'!AT48</f>
        <v xml:space="preserve"> </v>
      </c>
      <c r="K50" s="46" t="str">
        <f>'3. Sınav'!AT48</f>
        <v xml:space="preserve"> </v>
      </c>
      <c r="L50" s="143"/>
      <c r="M50" s="143"/>
      <c r="N50" s="143"/>
      <c r="O50" s="143"/>
      <c r="P50" s="143"/>
      <c r="Q50" s="143"/>
      <c r="R50" s="144"/>
      <c r="S50" s="47" t="str">
        <f t="shared" si="0"/>
        <v xml:space="preserve"> </v>
      </c>
      <c r="T50" s="48" t="str">
        <f t="shared" si="1"/>
        <v xml:space="preserve"> </v>
      </c>
      <c r="U50" s="145" t="str">
        <f t="shared" si="2"/>
        <v xml:space="preserve"> </v>
      </c>
    </row>
    <row r="51" spans="1:21" ht="45">
      <c r="A51" s="369" t="s">
        <v>73</v>
      </c>
      <c r="B51" s="370"/>
      <c r="C51" s="370"/>
      <c r="D51" s="370"/>
      <c r="E51" s="370"/>
      <c r="F51" s="370"/>
      <c r="G51" s="370"/>
      <c r="H51" s="371"/>
      <c r="I51" s="146" t="s">
        <v>69</v>
      </c>
      <c r="J51" s="146" t="s">
        <v>70</v>
      </c>
      <c r="K51" s="146" t="s">
        <v>71</v>
      </c>
      <c r="L51" s="147" t="s">
        <v>86</v>
      </c>
      <c r="M51" s="147" t="s">
        <v>87</v>
      </c>
      <c r="N51" s="147" t="s">
        <v>88</v>
      </c>
      <c r="O51" s="147" t="s">
        <v>107</v>
      </c>
      <c r="P51" s="147" t="s">
        <v>108</v>
      </c>
      <c r="Q51" s="147" t="s">
        <v>109</v>
      </c>
      <c r="R51" s="147" t="s">
        <v>72</v>
      </c>
      <c r="S51" s="148" t="s">
        <v>68</v>
      </c>
      <c r="T51" s="367"/>
      <c r="U51" s="356"/>
    </row>
    <row r="52" spans="1:21" ht="15" customHeight="1">
      <c r="A52" s="372"/>
      <c r="B52" s="373"/>
      <c r="C52" s="373"/>
      <c r="D52" s="373"/>
      <c r="E52" s="373"/>
      <c r="F52" s="373"/>
      <c r="G52" s="373"/>
      <c r="H52" s="374"/>
      <c r="I52" s="149" t="str">
        <f t="shared" ref="I52:S52" si="3">IF(SUM(I7:I50)=0," ",AVERAGE(I7:I50))</f>
        <v xml:space="preserve"> </v>
      </c>
      <c r="J52" s="149" t="str">
        <f t="shared" si="3"/>
        <v xml:space="preserve"> </v>
      </c>
      <c r="K52" s="149" t="str">
        <f t="shared" si="3"/>
        <v xml:space="preserve"> </v>
      </c>
      <c r="L52" s="149" t="str">
        <f t="shared" si="3"/>
        <v xml:space="preserve"> </v>
      </c>
      <c r="M52" s="149" t="str">
        <f t="shared" si="3"/>
        <v xml:space="preserve"> </v>
      </c>
      <c r="N52" s="149" t="str">
        <f t="shared" si="3"/>
        <v xml:space="preserve"> </v>
      </c>
      <c r="O52" s="149" t="str">
        <f t="shared" si="3"/>
        <v xml:space="preserve"> </v>
      </c>
      <c r="P52" s="149" t="str">
        <f t="shared" si="3"/>
        <v xml:space="preserve"> </v>
      </c>
      <c r="Q52" s="149" t="str">
        <f t="shared" si="3"/>
        <v xml:space="preserve"> </v>
      </c>
      <c r="R52" s="149" t="str">
        <f t="shared" si="3"/>
        <v xml:space="preserve"> </v>
      </c>
      <c r="S52" s="149" t="str">
        <f t="shared" si="3"/>
        <v xml:space="preserve"> </v>
      </c>
      <c r="T52" s="368"/>
      <c r="U52" s="357"/>
    </row>
    <row r="53" spans="1:21" ht="15" customHeight="1"/>
    <row r="54" spans="1:21" ht="15" customHeight="1">
      <c r="A54" s="362" t="s">
        <v>74</v>
      </c>
      <c r="B54" s="363"/>
      <c r="C54" s="363"/>
      <c r="D54" s="363"/>
      <c r="E54" s="363"/>
      <c r="F54" s="363"/>
      <c r="G54" s="363"/>
      <c r="H54" s="392"/>
      <c r="I54" s="393" t="s">
        <v>77</v>
      </c>
      <c r="J54" s="394"/>
      <c r="K54" s="394"/>
      <c r="L54" s="394"/>
      <c r="M54" s="394"/>
      <c r="N54" s="394"/>
      <c r="O54" s="394"/>
      <c r="P54" s="394"/>
      <c r="Q54" s="394"/>
      <c r="R54" s="396" t="s">
        <v>79</v>
      </c>
      <c r="S54" s="397"/>
      <c r="T54" s="397"/>
      <c r="U54" s="397"/>
    </row>
    <row r="55" spans="1:21" ht="15" customHeight="1">
      <c r="A55" s="360" t="s">
        <v>90</v>
      </c>
      <c r="B55" s="307"/>
      <c r="C55" s="361"/>
      <c r="D55" s="130" t="s">
        <v>94</v>
      </c>
      <c r="E55" s="153">
        <f>(COUNTIF(S7:S50,"&lt;101")-(COUNTIF(S7:S50,"&lt;85")))</f>
        <v>0</v>
      </c>
      <c r="F55" s="131" t="str">
        <f t="shared" ref="F55:F60" si="4">IF(E55&lt;&gt;" ","KİŞİ"," ")</f>
        <v>KİŞİ</v>
      </c>
      <c r="G55" s="132" t="str">
        <f t="shared" ref="G55:G59" si="5">IF(E55=" "," ","%")</f>
        <v>%</v>
      </c>
      <c r="H55" s="133" t="e">
        <f>IF(E55=" "," ",100*E55/$E$60)</f>
        <v>#VALUE!</v>
      </c>
      <c r="I55" s="393"/>
      <c r="J55" s="394"/>
      <c r="K55" s="394"/>
      <c r="L55" s="394"/>
      <c r="M55" s="394"/>
      <c r="N55" s="394"/>
      <c r="O55" s="394"/>
      <c r="P55" s="394"/>
      <c r="Q55" s="394"/>
      <c r="R55" s="397"/>
      <c r="S55" s="397"/>
      <c r="T55" s="397"/>
      <c r="U55" s="397"/>
    </row>
    <row r="56" spans="1:21" ht="15" customHeight="1">
      <c r="A56" s="360" t="s">
        <v>89</v>
      </c>
      <c r="B56" s="307"/>
      <c r="C56" s="361"/>
      <c r="D56" s="130" t="s">
        <v>95</v>
      </c>
      <c r="E56" s="153">
        <f>(COUNTIF(S7:S50,"&lt;85")-(COUNTIF(S7:S50,"&lt;70")))</f>
        <v>0</v>
      </c>
      <c r="F56" s="131" t="str">
        <f t="shared" si="4"/>
        <v>KİŞİ</v>
      </c>
      <c r="G56" s="132" t="str">
        <f t="shared" si="5"/>
        <v>%</v>
      </c>
      <c r="H56" s="133" t="e">
        <f>IF(E56=" "," ",100*E56/$E$60)</f>
        <v>#VALUE!</v>
      </c>
      <c r="I56" s="358"/>
      <c r="J56" s="358"/>
      <c r="K56" s="134"/>
      <c r="L56" s="377"/>
      <c r="M56" s="377"/>
      <c r="N56" s="377"/>
      <c r="O56" s="377"/>
      <c r="P56" s="377"/>
      <c r="Q56" s="377"/>
    </row>
    <row r="57" spans="1:21" ht="15" customHeight="1">
      <c r="A57" s="360" t="s">
        <v>91</v>
      </c>
      <c r="B57" s="307"/>
      <c r="C57" s="361"/>
      <c r="D57" s="130" t="s">
        <v>96</v>
      </c>
      <c r="E57" s="153">
        <f>(COUNTIF(S7:S50,"&lt;70")-(COUNTIF(S7:S50,"&lt;60")))</f>
        <v>0</v>
      </c>
      <c r="F57" s="131" t="str">
        <f t="shared" si="4"/>
        <v>KİŞİ</v>
      </c>
      <c r="G57" s="132" t="str">
        <f t="shared" si="5"/>
        <v>%</v>
      </c>
      <c r="H57" s="133" t="e">
        <f>IF(E57=" "," ",100*E57/$E$60)</f>
        <v>#VALUE!</v>
      </c>
      <c r="I57" s="358"/>
      <c r="J57" s="358"/>
      <c r="K57" s="134"/>
      <c r="L57" s="377"/>
      <c r="M57" s="377"/>
      <c r="N57" s="377"/>
      <c r="O57" s="377"/>
      <c r="P57" s="377"/>
      <c r="Q57" s="377"/>
    </row>
    <row r="58" spans="1:21" ht="15" customHeight="1">
      <c r="A58" s="360" t="s">
        <v>92</v>
      </c>
      <c r="B58" s="307"/>
      <c r="C58" s="361"/>
      <c r="D58" s="130" t="s">
        <v>97</v>
      </c>
      <c r="E58" s="153">
        <f>(COUNTIF(S7:S50,"&lt;60")-(COUNTIF(S7:S50,"&lt;50")))</f>
        <v>0</v>
      </c>
      <c r="F58" s="131" t="str">
        <f t="shared" si="4"/>
        <v>KİŞİ</v>
      </c>
      <c r="G58" s="132" t="str">
        <f t="shared" si="5"/>
        <v>%</v>
      </c>
      <c r="H58" s="133" t="e">
        <f>IF(E58=" "," ",100*E58/$E$60)</f>
        <v>#VALUE!</v>
      </c>
      <c r="I58" s="358"/>
      <c r="J58" s="358"/>
      <c r="K58" s="134"/>
      <c r="L58" s="377"/>
      <c r="M58" s="377"/>
      <c r="N58" s="377"/>
      <c r="O58" s="377"/>
      <c r="P58" s="377"/>
      <c r="Q58" s="377"/>
    </row>
    <row r="59" spans="1:21" ht="15" customHeight="1">
      <c r="A59" s="360" t="s">
        <v>93</v>
      </c>
      <c r="B59" s="307"/>
      <c r="C59" s="361"/>
      <c r="D59" s="130" t="s">
        <v>98</v>
      </c>
      <c r="E59" s="153">
        <f>(COUNTIF(S7:S50,"&lt;50"))</f>
        <v>0</v>
      </c>
      <c r="F59" s="131" t="str">
        <f t="shared" si="4"/>
        <v>KİŞİ</v>
      </c>
      <c r="G59" s="132" t="str">
        <f t="shared" si="5"/>
        <v>%</v>
      </c>
      <c r="H59" s="133" t="e">
        <f>IF(E59=" "," ",100*E59/$E$60)</f>
        <v>#VALUE!</v>
      </c>
      <c r="I59" s="358"/>
      <c r="J59" s="358"/>
      <c r="K59" s="134"/>
      <c r="L59" s="377"/>
      <c r="M59" s="377"/>
      <c r="N59" s="377"/>
      <c r="O59" s="377"/>
      <c r="P59" s="377"/>
      <c r="Q59" s="377"/>
    </row>
    <row r="60" spans="1:21" ht="15" customHeight="1">
      <c r="A60" s="362" t="s">
        <v>37</v>
      </c>
      <c r="B60" s="363"/>
      <c r="C60" s="363"/>
      <c r="D60" s="363"/>
      <c r="E60" s="157" t="str">
        <f>IF(SUM(E55:E59)=0," ",SUM(E55:E59))</f>
        <v xml:space="preserve"> </v>
      </c>
      <c r="F60" s="129" t="str">
        <f t="shared" si="4"/>
        <v xml:space="preserve"> </v>
      </c>
      <c r="G60" s="135"/>
      <c r="H60" s="62"/>
      <c r="I60" s="358"/>
      <c r="J60" s="359"/>
      <c r="K60" s="136"/>
      <c r="L60" s="136"/>
      <c r="M60" s="136"/>
      <c r="N60" s="136"/>
      <c r="O60" s="136"/>
      <c r="P60" s="136"/>
      <c r="Q60" s="136"/>
    </row>
    <row r="61" spans="1:21" ht="15" customHeight="1"/>
    <row r="62" spans="1:21" ht="15" customHeight="1">
      <c r="A62" s="308" t="s">
        <v>38</v>
      </c>
      <c r="B62" s="308"/>
      <c r="C62" s="308"/>
      <c r="D62" s="366" t="str">
        <f>IF(COUNTIF(S7:S50," ")=ROWS(S7:S50)," ",LARGE(S7:S50,1))</f>
        <v xml:space="preserve"> </v>
      </c>
      <c r="E62" s="298"/>
    </row>
    <row r="63" spans="1:21" ht="15" customHeight="1">
      <c r="A63" s="308" t="s">
        <v>39</v>
      </c>
      <c r="B63" s="308"/>
      <c r="C63" s="308"/>
      <c r="D63" s="366" t="str">
        <f>IF(COUNTIF(S7:S50," ")=ROWS(S7:S50)," ",SMALL(S7:S50,1))</f>
        <v xml:space="preserve"> </v>
      </c>
      <c r="E63" s="298"/>
      <c r="I63" s="395" t="s">
        <v>78</v>
      </c>
      <c r="J63" s="395"/>
      <c r="K63" s="395"/>
      <c r="L63" s="395"/>
      <c r="M63" s="395"/>
      <c r="N63" s="395"/>
      <c r="O63" s="395"/>
      <c r="P63" s="395"/>
      <c r="Q63" s="395"/>
    </row>
    <row r="64" spans="1:21" ht="26.25" customHeight="1">
      <c r="A64" s="308" t="s">
        <v>76</v>
      </c>
      <c r="B64" s="308"/>
      <c r="C64" s="308"/>
      <c r="D64" s="366" t="str">
        <f>S52</f>
        <v xml:space="preserve"> </v>
      </c>
      <c r="E64" s="298"/>
      <c r="R64" s="400" t="s">
        <v>44</v>
      </c>
      <c r="S64" s="401"/>
      <c r="T64" s="400" t="s">
        <v>46</v>
      </c>
      <c r="U64" s="401"/>
    </row>
    <row r="65" spans="1:23" ht="15" customHeight="1">
      <c r="R65" s="390">
        <f ca="1">TODAY()</f>
        <v>43398</v>
      </c>
      <c r="S65" s="391"/>
      <c r="T65" s="390">
        <f ca="1">TODAY()</f>
        <v>43398</v>
      </c>
      <c r="U65" s="391"/>
    </row>
    <row r="66" spans="1:23" ht="15" customHeight="1">
      <c r="A66" s="398" t="s">
        <v>41</v>
      </c>
      <c r="B66" s="399"/>
      <c r="C66" s="399"/>
      <c r="D66" s="399"/>
      <c r="E66" s="67" t="str">
        <f>IF(COUNTIF(S7:S50," ")=ROWS(S7:S50)," ",SUM(E55:E58))</f>
        <v xml:space="preserve"> </v>
      </c>
      <c r="F66" s="129" t="str">
        <f>IF(E66&lt;&gt;" ","KİŞİ"," ")</f>
        <v xml:space="preserve"> </v>
      </c>
      <c r="G66" s="67" t="str">
        <f>IF(H66=" "," ","%")</f>
        <v xml:space="preserve"> </v>
      </c>
      <c r="H66" s="68" t="str">
        <f>IF(E66=" "," ",100*E66/E60)</f>
        <v xml:space="preserve"> </v>
      </c>
      <c r="I66" s="353"/>
      <c r="J66" s="353"/>
      <c r="K66" s="354"/>
      <c r="R66" s="364">
        <f>'K. Bilgiler'!H18</f>
        <v>0</v>
      </c>
      <c r="S66" s="365"/>
      <c r="T66" s="364" t="str">
        <f>'K. Bilgiler'!H22</f>
        <v>NAZMİ DOĞAN</v>
      </c>
      <c r="U66" s="365"/>
    </row>
    <row r="67" spans="1:23" ht="15" customHeight="1">
      <c r="A67" s="398" t="s">
        <v>42</v>
      </c>
      <c r="B67" s="399"/>
      <c r="C67" s="399"/>
      <c r="D67" s="399"/>
      <c r="E67" s="67" t="str">
        <f>IF(COUNTIF(S7:S50," ")=ROWS(S7:S50)," ",SUM(E59:E59))</f>
        <v xml:space="preserve"> </v>
      </c>
      <c r="F67" s="129" t="str">
        <f>IF(E67&lt;&gt;" ","KİŞİ"," ")</f>
        <v xml:space="preserve"> </v>
      </c>
      <c r="G67" s="67" t="str">
        <f>IF(H67=" "," ","%")</f>
        <v xml:space="preserve"> </v>
      </c>
      <c r="H67" s="68" t="str">
        <f>IF(E67=" "," ",100*E67/E60)</f>
        <v xml:space="preserve"> </v>
      </c>
      <c r="I67" s="353"/>
      <c r="J67" s="353"/>
      <c r="K67" s="354"/>
      <c r="R67" s="386">
        <f>'K. Bilgiler'!H20</f>
        <v>0</v>
      </c>
      <c r="S67" s="387"/>
      <c r="T67" s="364" t="s">
        <v>47</v>
      </c>
      <c r="U67" s="365"/>
    </row>
    <row r="68" spans="1:23" ht="17.25" customHeight="1">
      <c r="R68" s="388"/>
      <c r="S68" s="389"/>
      <c r="T68" s="137"/>
      <c r="U68" s="138"/>
    </row>
    <row r="77" spans="1:23">
      <c r="V77" s="139"/>
      <c r="W77" s="139"/>
    </row>
  </sheetData>
  <sheetProtection selectLockedCells="1"/>
  <mergeCells count="104">
    <mergeCell ref="T65:U65"/>
    <mergeCell ref="T66:U66"/>
    <mergeCell ref="T67:U67"/>
    <mergeCell ref="R65:S65"/>
    <mergeCell ref="A54:H54"/>
    <mergeCell ref="I54:Q55"/>
    <mergeCell ref="I63:Q63"/>
    <mergeCell ref="R54:U55"/>
    <mergeCell ref="A56:C56"/>
    <mergeCell ref="A57:C57"/>
    <mergeCell ref="A58:C58"/>
    <mergeCell ref="A59:C59"/>
    <mergeCell ref="A66:D66"/>
    <mergeCell ref="R64:S64"/>
    <mergeCell ref="I56:J56"/>
    <mergeCell ref="L56:Q56"/>
    <mergeCell ref="T64:U64"/>
    <mergeCell ref="I57:J57"/>
    <mergeCell ref="L57:Q57"/>
    <mergeCell ref="I58:J58"/>
    <mergeCell ref="L58:Q58"/>
    <mergeCell ref="I59:J59"/>
    <mergeCell ref="A67:D67"/>
    <mergeCell ref="Q5:Q6"/>
    <mergeCell ref="L5:L6"/>
    <mergeCell ref="M5:M6"/>
    <mergeCell ref="C5:H6"/>
    <mergeCell ref="N5:N6"/>
    <mergeCell ref="O5:O6"/>
    <mergeCell ref="P5:P6"/>
    <mergeCell ref="C15:H15"/>
    <mergeCell ref="R67:S68"/>
    <mergeCell ref="C48:H48"/>
    <mergeCell ref="A51:H52"/>
    <mergeCell ref="C25:H25"/>
    <mergeCell ref="C26:H26"/>
    <mergeCell ref="C7:H7"/>
    <mergeCell ref="A5:A6"/>
    <mergeCell ref="B5:B6"/>
    <mergeCell ref="L59:Q59"/>
    <mergeCell ref="C40:H40"/>
    <mergeCell ref="C22:H22"/>
    <mergeCell ref="C8:H8"/>
    <mergeCell ref="C9:H9"/>
    <mergeCell ref="C27:H27"/>
    <mergeCell ref="I5:I6"/>
    <mergeCell ref="J5:J6"/>
    <mergeCell ref="K5:K6"/>
    <mergeCell ref="C35:H35"/>
    <mergeCell ref="C20:H20"/>
    <mergeCell ref="C17:H17"/>
    <mergeCell ref="C18:H18"/>
    <mergeCell ref="C19:H19"/>
    <mergeCell ref="C21:H21"/>
    <mergeCell ref="C23:H23"/>
    <mergeCell ref="C24:H24"/>
    <mergeCell ref="I67:K67"/>
    <mergeCell ref="U5:U6"/>
    <mergeCell ref="U51:U52"/>
    <mergeCell ref="I60:J60"/>
    <mergeCell ref="A55:C55"/>
    <mergeCell ref="I66:K66"/>
    <mergeCell ref="A60:D60"/>
    <mergeCell ref="R66:S66"/>
    <mergeCell ref="C30:H30"/>
    <mergeCell ref="A64:C64"/>
    <mergeCell ref="D64:E64"/>
    <mergeCell ref="A62:C62"/>
    <mergeCell ref="A63:C63"/>
    <mergeCell ref="D62:E62"/>
    <mergeCell ref="C50:H50"/>
    <mergeCell ref="D63:E63"/>
    <mergeCell ref="C36:H36"/>
    <mergeCell ref="C29:H29"/>
    <mergeCell ref="C33:H33"/>
    <mergeCell ref="C34:H34"/>
    <mergeCell ref="T51:T52"/>
    <mergeCell ref="C49:H49"/>
    <mergeCell ref="C10:H10"/>
    <mergeCell ref="C47:H47"/>
    <mergeCell ref="A1:U1"/>
    <mergeCell ref="A2:U2"/>
    <mergeCell ref="A3:U3"/>
    <mergeCell ref="A4:U4"/>
    <mergeCell ref="C45:H45"/>
    <mergeCell ref="C46:H46"/>
    <mergeCell ref="C37:H37"/>
    <mergeCell ref="C38:H38"/>
    <mergeCell ref="C39:H39"/>
    <mergeCell ref="C41:H41"/>
    <mergeCell ref="C42:H42"/>
    <mergeCell ref="C43:H43"/>
    <mergeCell ref="C44:H44"/>
    <mergeCell ref="C28:H28"/>
    <mergeCell ref="C16:H16"/>
    <mergeCell ref="C11:H11"/>
    <mergeCell ref="C12:H12"/>
    <mergeCell ref="C13:H13"/>
    <mergeCell ref="C14:H14"/>
    <mergeCell ref="T5:T6"/>
    <mergeCell ref="S5:S6"/>
    <mergeCell ref="C31:H31"/>
    <mergeCell ref="C32:H32"/>
    <mergeCell ref="R5:R6"/>
  </mergeCells>
  <phoneticPr fontId="2" type="noConversion"/>
  <conditionalFormatting sqref="A7:U7">
    <cfRule type="expression" dxfId="38" priority="47">
      <formula>$U$7="BAŞARISIZ"</formula>
    </cfRule>
  </conditionalFormatting>
  <conditionalFormatting sqref="A8:U8">
    <cfRule type="expression" dxfId="37" priority="46">
      <formula>$U$8="BAŞARISIZ"</formula>
    </cfRule>
  </conditionalFormatting>
  <conditionalFormatting sqref="A9:U9">
    <cfRule type="expression" dxfId="36" priority="45">
      <formula>$U$9="BAŞARISIZ"</formula>
    </cfRule>
  </conditionalFormatting>
  <conditionalFormatting sqref="A10:U10">
    <cfRule type="expression" dxfId="35" priority="44">
      <formula>$U$10="BAŞARISIZ"</formula>
    </cfRule>
  </conditionalFormatting>
  <conditionalFormatting sqref="A11:U11">
    <cfRule type="expression" dxfId="34" priority="43">
      <formula>$U$11="BAŞARISIZ"</formula>
    </cfRule>
  </conditionalFormatting>
  <conditionalFormatting sqref="A12:U12">
    <cfRule type="expression" dxfId="33" priority="42">
      <formula>$U$12="BAŞARISIZ"</formula>
    </cfRule>
  </conditionalFormatting>
  <conditionalFormatting sqref="A13:U13">
    <cfRule type="expression" dxfId="32" priority="41">
      <formula>$U$13="BAŞARISIZ"</formula>
    </cfRule>
  </conditionalFormatting>
  <conditionalFormatting sqref="A14:U14">
    <cfRule type="expression" dxfId="31" priority="40">
      <formula>$U$14="BAŞARISIZ"</formula>
    </cfRule>
  </conditionalFormatting>
  <conditionalFormatting sqref="A15:U15">
    <cfRule type="expression" dxfId="30" priority="39">
      <formula>$U$15="BAŞARISIZ"</formula>
    </cfRule>
  </conditionalFormatting>
  <conditionalFormatting sqref="A17:U17">
    <cfRule type="expression" dxfId="29" priority="35">
      <formula>$U$17="BAŞARISIZ"</formula>
    </cfRule>
  </conditionalFormatting>
  <conditionalFormatting sqref="A16:U16">
    <cfRule type="expression" dxfId="28" priority="33">
      <formula>$U$16="BAŞARISIZ"</formula>
    </cfRule>
  </conditionalFormatting>
  <conditionalFormatting sqref="A18:U18">
    <cfRule type="expression" dxfId="27" priority="32">
      <formula>$U$18="BAŞARISIZ"</formula>
    </cfRule>
  </conditionalFormatting>
  <conditionalFormatting sqref="A20:U20">
    <cfRule type="expression" dxfId="26" priority="30">
      <formula>$U$20="BAŞARISIZ"</formula>
    </cfRule>
  </conditionalFormatting>
  <conditionalFormatting sqref="A19:U19">
    <cfRule type="expression" dxfId="25" priority="29">
      <formula>$U$19="BAŞARISIZ"</formula>
    </cfRule>
  </conditionalFormatting>
  <conditionalFormatting sqref="A21:U21">
    <cfRule type="expression" dxfId="24" priority="28">
      <formula>$U$21="BAŞARISIZ"</formula>
    </cfRule>
  </conditionalFormatting>
  <conditionalFormatting sqref="A22:U22">
    <cfRule type="expression" dxfId="23" priority="27">
      <formula>$U$22="BAŞARISIZ"</formula>
    </cfRule>
  </conditionalFormatting>
  <conditionalFormatting sqref="A23:U23">
    <cfRule type="expression" dxfId="22" priority="26">
      <formula>$U$23="BAŞARISIZ"</formula>
    </cfRule>
  </conditionalFormatting>
  <conditionalFormatting sqref="A24:U24">
    <cfRule type="expression" dxfId="21" priority="25">
      <formula>$U$24="BAŞARISIZ"</formula>
    </cfRule>
  </conditionalFormatting>
  <conditionalFormatting sqref="A25:U25">
    <cfRule type="expression" dxfId="20" priority="24">
      <formula>$U$25="BAŞARISIZ"</formula>
    </cfRule>
  </conditionalFormatting>
  <conditionalFormatting sqref="A26:U26">
    <cfRule type="expression" dxfId="19" priority="23">
      <formula>$U$26="BAŞARISIZ"</formula>
    </cfRule>
  </conditionalFormatting>
  <conditionalFormatting sqref="A27:U27">
    <cfRule type="expression" dxfId="18" priority="22">
      <formula>$U$27="BAŞARISIZ"</formula>
    </cfRule>
  </conditionalFormatting>
  <conditionalFormatting sqref="A28:U28">
    <cfRule type="expression" dxfId="17" priority="21">
      <formula>$U$28="BAŞARISIZ"</formula>
    </cfRule>
  </conditionalFormatting>
  <conditionalFormatting sqref="A29:U29">
    <cfRule type="expression" dxfId="16" priority="20">
      <formula>$U$29="BAŞARISIZ"</formula>
    </cfRule>
  </conditionalFormatting>
  <conditionalFormatting sqref="A30:U30">
    <cfRule type="expression" dxfId="15" priority="19">
      <formula>$U$30="BAŞARISIZ"</formula>
    </cfRule>
  </conditionalFormatting>
  <conditionalFormatting sqref="A31:U31">
    <cfRule type="expression" dxfId="14" priority="18">
      <formula>$U$31="BAŞARISIZ"</formula>
    </cfRule>
  </conditionalFormatting>
  <conditionalFormatting sqref="A32:U32">
    <cfRule type="expression" dxfId="13" priority="17">
      <formula>$U$32="BAŞARISIZ"</formula>
    </cfRule>
  </conditionalFormatting>
  <conditionalFormatting sqref="A33:U33">
    <cfRule type="expression" dxfId="12" priority="16">
      <formula>$U$33="BAŞARISIZ"</formula>
    </cfRule>
  </conditionalFormatting>
  <conditionalFormatting sqref="A34:U34">
    <cfRule type="expression" dxfId="11" priority="15">
      <formula>$U$34="BAŞARISIZ"</formula>
    </cfRule>
  </conditionalFormatting>
  <conditionalFormatting sqref="A36:U36">
    <cfRule type="expression" dxfId="10" priority="13">
      <formula>$U$36="BAŞARISIZ"</formula>
    </cfRule>
  </conditionalFormatting>
  <conditionalFormatting sqref="A37:U37">
    <cfRule type="expression" dxfId="9" priority="11">
      <formula>$U$37="BAŞARISIZ"</formula>
    </cfRule>
  </conditionalFormatting>
  <conditionalFormatting sqref="A38:U38">
    <cfRule type="expression" dxfId="8" priority="10">
      <formula>$U$38="BAŞARISIZ"</formula>
    </cfRule>
  </conditionalFormatting>
  <conditionalFormatting sqref="A39:U39">
    <cfRule type="expression" dxfId="7" priority="9">
      <formula>$U$39="BAŞARISIZ"</formula>
    </cfRule>
  </conditionalFormatting>
  <conditionalFormatting sqref="A40:U40">
    <cfRule type="expression" dxfId="6" priority="8">
      <formula>$U$40="BAŞARISIZ"</formula>
    </cfRule>
  </conditionalFormatting>
  <conditionalFormatting sqref="A41:U41">
    <cfRule type="expression" dxfId="5" priority="7">
      <formula>$U$41="BAŞARISIZ"</formula>
    </cfRule>
  </conditionalFormatting>
  <conditionalFormatting sqref="A42:U42">
    <cfRule type="expression" dxfId="4" priority="6">
      <formula>$U$42="BAŞARISIZ"</formula>
    </cfRule>
  </conditionalFormatting>
  <conditionalFormatting sqref="A43:U43">
    <cfRule type="expression" dxfId="3" priority="5">
      <formula>$U$43="BAŞARISIZ"</formula>
    </cfRule>
  </conditionalFormatting>
  <conditionalFormatting sqref="A44:U44">
    <cfRule type="expression" dxfId="2" priority="3">
      <formula>$U$44="BAŞARISIZ"</formula>
    </cfRule>
    <cfRule type="expression" priority="4">
      <formula>$U$44="BAŞARISIZ"</formula>
    </cfRule>
  </conditionalFormatting>
  <conditionalFormatting sqref="A45:U45">
    <cfRule type="expression" dxfId="1" priority="2">
      <formula>$U$45="BAŞARISIZ"</formula>
    </cfRule>
  </conditionalFormatting>
  <conditionalFormatting sqref="A46:U46">
    <cfRule type="expression" dxfId="0" priority="1">
      <formula>$U$46="BAŞARISIZ"</formula>
    </cfRule>
  </conditionalFormatting>
  <dataValidations count="4">
    <dataValidation allowBlank="1" showInputMessage="1" showErrorMessage="1" prompt="Öğrencinin 1. sözlüden aldığı puanı giriniz." sqref="L7:L50"/>
    <dataValidation allowBlank="1" showInputMessage="1" showErrorMessage="1" prompt="Öğrencinin 2. sözlüden aldığı puanı giriniz." sqref="M7:P50"/>
    <dataValidation allowBlank="1" showInputMessage="1" showErrorMessage="1" prompt="Öğrencinin 3. sözlüden aldığı puanı giriniz." sqref="Q7:Q50"/>
    <dataValidation allowBlank="1" showInputMessage="1" showErrorMessage="1" prompt="Varsa öğrencinin dönem ödevinden aldığı puanı giriniz." sqref="R7:R50"/>
  </dataValidations>
  <pageMargins left="0.17" right="0.23" top="0.26" bottom="0.16" header="0.23" footer="0.21"/>
  <pageSetup paperSize="9" scale="75" orientation="portrait" r:id="rId1"/>
  <headerFooter alignWithMargins="0"/>
  <ignoredErrors>
    <ignoredError sqref="F66:F67 D62:D64 F60 E66:E67 H66:H67 G66:G67 R65 T65" unlockedFormula="1"/>
    <ignoredError sqref="S10 A37 B35:C35 I35 J36:K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9</vt:i4>
      </vt:variant>
    </vt:vector>
  </HeadingPairs>
  <TitlesOfParts>
    <vt:vector size="17" baseType="lpstr">
      <vt:lpstr>Ana Sayfa</vt:lpstr>
      <vt:lpstr>K. Bilgiler</vt:lpstr>
      <vt:lpstr>S. Listesi</vt:lpstr>
      <vt:lpstr>NOT Baremi</vt:lpstr>
      <vt:lpstr>1. Sınav</vt:lpstr>
      <vt:lpstr>2. Sınav</vt:lpstr>
      <vt:lpstr>3. Sınav</vt:lpstr>
      <vt:lpstr>D. Sonu</vt:lpstr>
      <vt:lpstr>ABCD</vt:lpstr>
      <vt:lpstr>'1. Sınav'!Yazdırma_Alanı</vt:lpstr>
      <vt:lpstr>'2. Sınav'!Yazdırma_Alanı</vt:lpstr>
      <vt:lpstr>'3. Sınav'!Yazdırma_Alanı</vt:lpstr>
      <vt:lpstr>'Ana Sayfa'!Yazdırma_Alanı</vt:lpstr>
      <vt:lpstr>'D. Sonu'!Yazdırma_Alanı</vt:lpstr>
      <vt:lpstr>'K. Bilgiler'!Yazdırma_Alanı</vt:lpstr>
      <vt:lpstr>'NOT Baremi'!Yazdırma_Alanı</vt:lpstr>
      <vt:lpstr>'S. Listesi'!Yazdırma_Alanı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creator>Orhan</dc:creator>
  <cp:lastModifiedBy>Orhan ÇAKIR</cp:lastModifiedBy>
  <cp:lastPrinted>2014-01-21T08:25:14Z</cp:lastPrinted>
  <dcterms:created xsi:type="dcterms:W3CDTF">2009-10-07T21:21:08Z</dcterms:created>
  <dcterms:modified xsi:type="dcterms:W3CDTF">2018-10-25T07:00:45Z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